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70" documentId="8_{E43EA50E-3495-47F3-A948-C36B2418EB8E}" xr6:coauthVersionLast="47" xr6:coauthVersionMax="47" xr10:uidLastSave="{A5707B29-EACA-442D-A8D2-8E886BBC127B}"/>
  <bookViews>
    <workbookView xWindow="-120" yWindow="-120" windowWidth="29040" windowHeight="17520" xr2:uid="{9ED334F8-CB21-4C9C-A696-414784F0299B}"/>
  </bookViews>
  <sheets>
    <sheet name="一覧表" sheetId="4" r:id="rId1"/>
    <sheet name="検索ツール" sheetId="3" r:id="rId2"/>
    <sheet name="データ" sheetId="2" state="hidden" r:id="rId3"/>
  </sheets>
  <definedNames>
    <definedName name="_xlnm.Print_Area" localSheetId="2">データ!$A$1:$AZ$26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2" l="1"/>
  <c r="E16" i="2"/>
  <c r="E9" i="2"/>
  <c r="C4" i="3" a="1"/>
  <c r="C4" i="3" s="1"/>
  <c r="C5" i="3" a="1"/>
  <c r="C5" i="3" s="1"/>
  <c r="C6" i="3" a="1"/>
  <c r="C6" i="3" s="1"/>
  <c r="C7" i="3" a="1"/>
  <c r="C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3" i="3" a="1"/>
  <c r="C3" i="3" s="1"/>
  <c r="AA2" i="3" a="1"/>
  <c r="AA2" i="3" s="1"/>
  <c r="AA7" i="3" a="1"/>
  <c r="AA7" i="3" s="1"/>
  <c r="AA26" i="3" a="1"/>
  <c r="AA26" i="3" s="1"/>
  <c r="AA27" i="3" a="1"/>
  <c r="AA27" i="3" s="1"/>
  <c r="AA28" i="3" a="1"/>
  <c r="AA28" i="3" s="1"/>
  <c r="AA29" i="3" a="1"/>
  <c r="AA29" i="3" s="1"/>
  <c r="AA30" i="3" a="1"/>
  <c r="AA30" i="3" s="1"/>
  <c r="AA31" i="3" a="1"/>
  <c r="AA31" i="3" s="1"/>
  <c r="AA32" i="3" a="1"/>
  <c r="AA32" i="3" s="1"/>
  <c r="AA33" i="3" a="1"/>
  <c r="AA33" i="3" s="1"/>
  <c r="AA34" i="3" a="1"/>
  <c r="AA34" i="3" s="1"/>
  <c r="AA35" i="3" a="1"/>
  <c r="AA35" i="3" s="1"/>
  <c r="AA3" i="3" a="1"/>
  <c r="AA3" i="3" s="1"/>
  <c r="AA4" i="3" a="1"/>
  <c r="AA4" i="3" s="1"/>
  <c r="AA5" i="3" a="1"/>
  <c r="AA5" i="3" s="1"/>
  <c r="AA6" i="3" a="1"/>
  <c r="AA6" i="3" s="1"/>
  <c r="AA8" i="3" a="1"/>
  <c r="AA8" i="3" s="1"/>
  <c r="AA9" i="3" a="1"/>
  <c r="AA9" i="3" s="1"/>
  <c r="AA10" i="3" a="1"/>
  <c r="AA10" i="3" s="1"/>
  <c r="AA11" i="3" a="1"/>
  <c r="AA11" i="3" s="1"/>
  <c r="AA12" i="3" a="1"/>
  <c r="AA12" i="3" s="1"/>
  <c r="AA13" i="3" a="1"/>
  <c r="AA13" i="3" s="1"/>
  <c r="AA14" i="3" a="1"/>
  <c r="AA14" i="3" s="1"/>
  <c r="AA15" i="3" a="1"/>
  <c r="AA15" i="3" s="1"/>
  <c r="AA16" i="3" a="1"/>
  <c r="AA16" i="3" s="1"/>
  <c r="AA17" i="3" a="1"/>
  <c r="AA17" i="3" s="1"/>
  <c r="AA18" i="3" a="1"/>
  <c r="AA18" i="3" s="1"/>
  <c r="AA19" i="3" a="1"/>
  <c r="AA19" i="3" s="1"/>
  <c r="AA20" i="3" a="1"/>
  <c r="AA20" i="3" s="1"/>
  <c r="AA21" i="3" a="1"/>
  <c r="AA21" i="3" s="1"/>
  <c r="AA22" i="3" a="1"/>
  <c r="AA22" i="3" s="1"/>
  <c r="AA23" i="3" a="1"/>
  <c r="AA23" i="3" s="1"/>
  <c r="AA24" i="3" a="1"/>
  <c r="AA24" i="3" s="1"/>
  <c r="AA25" i="3" a="1"/>
  <c r="AA25" i="3" s="1"/>
  <c r="W2" i="3" a="1"/>
  <c r="W2" i="3" s="1"/>
  <c r="E4" i="2"/>
  <c r="E5" i="2"/>
  <c r="E6" i="2"/>
  <c r="E7" i="2"/>
  <c r="E8" i="2"/>
  <c r="E10" i="2"/>
  <c r="E11" i="2"/>
  <c r="E12" i="2"/>
  <c r="E13" i="2"/>
  <c r="E14" i="2"/>
  <c r="E15" i="2"/>
  <c r="E17" i="2"/>
  <c r="E18" i="2"/>
  <c r="E19" i="2"/>
  <c r="E20" i="2"/>
  <c r="E21" i="2"/>
  <c r="E22" i="2"/>
  <c r="E23" i="2"/>
  <c r="E25" i="2"/>
  <c r="E26" i="2"/>
  <c r="E3" i="2"/>
  <c r="C26" i="2"/>
  <c r="C25" i="2"/>
  <c r="C24" i="2"/>
  <c r="C23" i="2"/>
  <c r="C22" i="2"/>
  <c r="C21" i="2"/>
  <c r="C20" i="2"/>
  <c r="C19" i="2"/>
  <c r="C18" i="2"/>
  <c r="C17" i="2"/>
  <c r="C16" i="2"/>
  <c r="C15" i="2"/>
  <c r="C14" i="2"/>
  <c r="C13" i="2"/>
  <c r="C12" i="2"/>
  <c r="C11" i="2"/>
  <c r="C10" i="2"/>
  <c r="C9" i="2"/>
  <c r="C8" i="2"/>
  <c r="C7" i="2"/>
  <c r="C6" i="2"/>
  <c r="C5" i="2"/>
  <c r="C4" i="2"/>
  <c r="C3"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<sst xmlns="http://schemas.openxmlformats.org/spreadsheetml/2006/main" count="735" uniqueCount="250">
  <si>
    <t>令和7年度トップマネジメント研修　タグ検索ツール</t>
    <rPh sb="0" eb="2">
      <t>レイワ</t>
    </rPh>
    <rPh sb="3" eb="5">
      <t>ネンド</t>
    </rPh>
    <rPh sb="14" eb="16">
      <t>ケンシュウ</t>
    </rPh>
    <rPh sb="19" eb="21">
      <t>ケンサク</t>
    </rPh>
    <phoneticPr fontId="1"/>
  </si>
  <si>
    <t>検索欄</t>
    <rPh sb="0" eb="2">
      <t>ケンサク</t>
    </rPh>
    <rPh sb="2" eb="3">
      <t>ラン</t>
    </rPh>
    <phoneticPr fontId="1"/>
  </si>
  <si>
    <t>←プルダウンで選択</t>
    <rPh sb="7" eb="9">
      <t>センタク</t>
    </rPh>
    <phoneticPr fontId="1"/>
  </si>
  <si>
    <t>●タグ一覧</t>
    <rPh sb="3" eb="5">
      <t>イチラン</t>
    </rPh>
    <phoneticPr fontId="1"/>
  </si>
  <si>
    <t>㉓研修医の学習環境向上</t>
    <phoneticPr fontId="1"/>
  </si>
  <si>
    <t>検索結果</t>
    <rPh sb="0" eb="2">
      <t>ケンサク</t>
    </rPh>
    <rPh sb="2" eb="4">
      <t>ケッカ</t>
    </rPh>
    <phoneticPr fontId="1"/>
  </si>
  <si>
    <t>①客観的な労働時間管理システムの導入</t>
  </si>
  <si>
    <t>㉔組織体制の見直し</t>
    <phoneticPr fontId="1"/>
  </si>
  <si>
    <t>②時間外の申請手続きの明確化</t>
    <phoneticPr fontId="1"/>
  </si>
  <si>
    <t>㉕業務体制・業務内容の見直し</t>
    <phoneticPr fontId="1"/>
  </si>
  <si>
    <t>③自己研鑽の労働時間該当性の整理</t>
    <phoneticPr fontId="1"/>
  </si>
  <si>
    <t>㉖有給休暇の取得の奨励</t>
    <phoneticPr fontId="1"/>
  </si>
  <si>
    <t>④労働基準監督署の宿日直許可の取得（要件合致の場合）</t>
    <phoneticPr fontId="1"/>
  </si>
  <si>
    <t>㉗完全休日の設定</t>
    <phoneticPr fontId="1"/>
  </si>
  <si>
    <t>⑤変形労働時間制の導入</t>
    <phoneticPr fontId="1"/>
  </si>
  <si>
    <t>㉘院長・改善チーム等による定期的な情報発信</t>
    <phoneticPr fontId="1"/>
  </si>
  <si>
    <t>⑥夜勤専従職員の導入</t>
    <phoneticPr fontId="1"/>
  </si>
  <si>
    <t>㉙管理職の働き方に関する意識、教育、能力向上</t>
    <phoneticPr fontId="1"/>
  </si>
  <si>
    <t>⑦交替制勤務の導入</t>
    <phoneticPr fontId="1"/>
  </si>
  <si>
    <t>㉚職員への働き方に関する職員研修等の実施</t>
    <phoneticPr fontId="1"/>
  </si>
  <si>
    <t>⑧医師事務作業補助者の配置</t>
    <phoneticPr fontId="1"/>
  </si>
  <si>
    <t>㉛院内保育・病児保育</t>
    <phoneticPr fontId="1"/>
  </si>
  <si>
    <t>⑨看護補助者の配置</t>
    <phoneticPr fontId="1"/>
  </si>
  <si>
    <t>㉜短時間勤務正職員制度の導入</t>
    <phoneticPr fontId="1"/>
  </si>
  <si>
    <t>⑩特定行為研修修了看護師の配置</t>
    <phoneticPr fontId="1"/>
  </si>
  <si>
    <t>㉝育児休暇・介護休暇取得時の代替要員確保の体制整備</t>
    <phoneticPr fontId="1"/>
  </si>
  <si>
    <t>⑪院内薬剤師の配置</t>
    <phoneticPr fontId="1"/>
  </si>
  <si>
    <t>㉞男性医師の育児/介護休業取得促進・時短勤務促進</t>
    <phoneticPr fontId="1"/>
  </si>
  <si>
    <t>⑫その他、他職種へのタスク・シフト／シェア</t>
    <phoneticPr fontId="1"/>
  </si>
  <si>
    <t>㉟特定行為研修修了者看護師の育成</t>
    <phoneticPr fontId="1"/>
  </si>
  <si>
    <t>⑬宿日直体制の見直し</t>
    <phoneticPr fontId="1"/>
  </si>
  <si>
    <t>㊱情報共有ツールの導入</t>
    <phoneticPr fontId="1"/>
  </si>
  <si>
    <t>⑭チーム制の導入</t>
    <phoneticPr fontId="1"/>
  </si>
  <si>
    <t>㊲AI問診・音声入力等の補助機器の導入</t>
    <phoneticPr fontId="1"/>
  </si>
  <si>
    <t>⑮手術管理</t>
    <phoneticPr fontId="1"/>
  </si>
  <si>
    <t>㊳ハラスメント等の対応体制の整備</t>
    <phoneticPr fontId="1"/>
  </si>
  <si>
    <t>⑯病病連携・病診連携</t>
    <phoneticPr fontId="1"/>
  </si>
  <si>
    <t>㊴職員の健康管理（メンタルヘルス以外）のための体制整備</t>
    <phoneticPr fontId="1"/>
  </si>
  <si>
    <t>⑰多職種連携</t>
    <phoneticPr fontId="1"/>
  </si>
  <si>
    <t>㊵職員の健康管理（メンタルヘルス関連）のための体制整備</t>
    <phoneticPr fontId="1"/>
  </si>
  <si>
    <t>⑱多職種を巻き込んだチーム形成</t>
    <phoneticPr fontId="1"/>
  </si>
  <si>
    <t>㊶患者相談窓口・医療メディエーターの配置</t>
    <phoneticPr fontId="1"/>
  </si>
  <si>
    <t>※ご利用方法</t>
    <rPh sb="2" eb="4">
      <t>リヨウ</t>
    </rPh>
    <rPh sb="4" eb="6">
      <t>ホウホウ</t>
    </rPh>
    <phoneticPr fontId="1"/>
  </si>
  <si>
    <t>⑲病院総合医の配置</t>
    <phoneticPr fontId="1"/>
  </si>
  <si>
    <t>㊷患者・患者家族へ研修等の実施</t>
    <phoneticPr fontId="1"/>
  </si>
  <si>
    <t>・右記①～㊺のタグの番号を検索覧のプルダウンリストから選択してください。</t>
    <rPh sb="1" eb="3">
      <t>ウキ</t>
    </rPh>
    <rPh sb="10" eb="12">
      <t>バンゴウ</t>
    </rPh>
    <rPh sb="13" eb="15">
      <t>ケンサク</t>
    </rPh>
    <rPh sb="15" eb="16">
      <t>ラン</t>
    </rPh>
    <rPh sb="27" eb="29">
      <t>センタク</t>
    </rPh>
    <phoneticPr fontId="1"/>
  </si>
  <si>
    <t>⑳カンファレンスの勤務時間内実施や所要時間の短縮</t>
    <phoneticPr fontId="1"/>
  </si>
  <si>
    <t>㊸新規職員の採用・シニア人材の活用</t>
    <phoneticPr fontId="1"/>
  </si>
  <si>
    <t>・選択すると検索結果が出ますので、そちらをご参考に講演動画をご覧ください。</t>
    <rPh sb="1" eb="3">
      <t>センタク</t>
    </rPh>
    <rPh sb="6" eb="8">
      <t>ケンサク</t>
    </rPh>
    <rPh sb="8" eb="10">
      <t>ケッカ</t>
    </rPh>
    <rPh sb="11" eb="12">
      <t>デ</t>
    </rPh>
    <rPh sb="22" eb="24">
      <t>サンコウ</t>
    </rPh>
    <rPh sb="25" eb="27">
      <t>コウエン</t>
    </rPh>
    <rPh sb="27" eb="29">
      <t>ドウガ</t>
    </rPh>
    <rPh sb="31" eb="32">
      <t>ラン</t>
    </rPh>
    <phoneticPr fontId="1"/>
  </si>
  <si>
    <t>㉑病状説明の勤務時間内実施と患者・家族への周知徹底</t>
    <phoneticPr fontId="1"/>
  </si>
  <si>
    <t>㊹採用のためのPR 活動の実施</t>
    <phoneticPr fontId="1"/>
  </si>
  <si>
    <t>⇒「検索結果」に表示された医療機関名をクリックすると各医療機関の講演動画が表示されます。</t>
    <rPh sb="2" eb="4">
      <t>ケンサク</t>
    </rPh>
    <rPh sb="4" eb="6">
      <t>ケッカ</t>
    </rPh>
    <rPh sb="8" eb="10">
      <t>ヒョウジ</t>
    </rPh>
    <rPh sb="13" eb="15">
      <t>イリョウ</t>
    </rPh>
    <rPh sb="15" eb="17">
      <t>キカン</t>
    </rPh>
    <rPh sb="17" eb="18">
      <t>メイ</t>
    </rPh>
    <rPh sb="26" eb="27">
      <t>カク</t>
    </rPh>
    <rPh sb="27" eb="29">
      <t>イリョウ</t>
    </rPh>
    <rPh sb="29" eb="31">
      <t>キカン</t>
    </rPh>
    <rPh sb="32" eb="34">
      <t>コウエン</t>
    </rPh>
    <rPh sb="34" eb="36">
      <t>ドウガ</t>
    </rPh>
    <rPh sb="37" eb="39">
      <t>ヒョウジ</t>
    </rPh>
    <phoneticPr fontId="1"/>
  </si>
  <si>
    <t>㉒クリニカルパスの作成等による業務の標準化</t>
    <phoneticPr fontId="1"/>
  </si>
  <si>
    <t>労務管理の方法</t>
    <rPh sb="0" eb="4">
      <t>ロウムカンリ</t>
    </rPh>
    <rPh sb="5" eb="7">
      <t>ホウホウ</t>
    </rPh>
    <phoneticPr fontId="1"/>
  </si>
  <si>
    <t>タスク・シフト/シェア</t>
    <phoneticPr fontId="1"/>
  </si>
  <si>
    <t>医師間の業務整理及び
タスク・シフト シェア</t>
    <phoneticPr fontId="1"/>
  </si>
  <si>
    <t>地域連携</t>
    <rPh sb="0" eb="2">
      <t>チイキ</t>
    </rPh>
    <rPh sb="2" eb="4">
      <t>レンケイ</t>
    </rPh>
    <phoneticPr fontId="1"/>
  </si>
  <si>
    <t>多職種連携</t>
    <rPh sb="0" eb="3">
      <t>タショクシュ</t>
    </rPh>
    <rPh sb="3" eb="5">
      <t>レンケイ</t>
    </rPh>
    <phoneticPr fontId="1"/>
  </si>
  <si>
    <t>病棟マネジメント・業務マネジメント</t>
    <rPh sb="0" eb="2">
      <t>ビョウトウ</t>
    </rPh>
    <rPh sb="9" eb="11">
      <t>ギョウム</t>
    </rPh>
    <phoneticPr fontId="1"/>
  </si>
  <si>
    <t>意識醸成</t>
    <phoneticPr fontId="1"/>
  </si>
  <si>
    <t>子育て・家族介護等の環境の整備</t>
    <rPh sb="0" eb="2">
      <t>コソダ</t>
    </rPh>
    <rPh sb="4" eb="6">
      <t>カゾク</t>
    </rPh>
    <rPh sb="6" eb="9">
      <t>カイゴトウ</t>
    </rPh>
    <rPh sb="10" eb="12">
      <t>カンキョウ</t>
    </rPh>
    <rPh sb="13" eb="15">
      <t>セイビ</t>
    </rPh>
    <phoneticPr fontId="1"/>
  </si>
  <si>
    <t>キャリア支援・スキルアップ</t>
    <phoneticPr fontId="1"/>
  </si>
  <si>
    <t>ICT活用</t>
    <phoneticPr fontId="1"/>
  </si>
  <si>
    <t>コンプライアンス体制の整備</t>
    <rPh sb="11" eb="13">
      <t>セイビ</t>
    </rPh>
    <phoneticPr fontId="1"/>
  </si>
  <si>
    <t>職員の健康維持、管理、増進体制の整備</t>
    <phoneticPr fontId="1"/>
  </si>
  <si>
    <t>患者・患者家族対応に関する体制の整備</t>
    <rPh sb="0" eb="2">
      <t>カンジャ</t>
    </rPh>
    <rPh sb="3" eb="5">
      <t>カンジャ</t>
    </rPh>
    <rPh sb="5" eb="7">
      <t>カゾク</t>
    </rPh>
    <rPh sb="7" eb="9">
      <t>タイオウ</t>
    </rPh>
    <rPh sb="10" eb="11">
      <t>カン</t>
    </rPh>
    <rPh sb="13" eb="15">
      <t>タイセイ</t>
    </rPh>
    <rPh sb="16" eb="18">
      <t>セイビ</t>
    </rPh>
    <phoneticPr fontId="1"/>
  </si>
  <si>
    <t>職員採用</t>
    <phoneticPr fontId="1"/>
  </si>
  <si>
    <t>その他</t>
    <rPh sb="2" eb="3">
      <t>ホカ</t>
    </rPh>
    <phoneticPr fontId="1"/>
  </si>
  <si>
    <t>項番</t>
    <rPh sb="0" eb="2">
      <t>コウバン</t>
    </rPh>
    <phoneticPr fontId="1"/>
  </si>
  <si>
    <t>講演日</t>
    <rPh sb="0" eb="3">
      <t>コウエンビ</t>
    </rPh>
    <phoneticPr fontId="1"/>
  </si>
  <si>
    <t>医療機関
（名称をクリックすると講演動画が表示されます。）</t>
    <rPh sb="0" eb="4">
      <t>イリョウキカン</t>
    </rPh>
    <rPh sb="6" eb="8">
      <t>メイショウ</t>
    </rPh>
    <rPh sb="16" eb="18">
      <t>コウエン</t>
    </rPh>
    <rPh sb="18" eb="20">
      <t>ドウガ</t>
    </rPh>
    <rPh sb="21" eb="23">
      <t>ヒョウジ</t>
    </rPh>
    <phoneticPr fontId="1"/>
  </si>
  <si>
    <t>講演動画リンク</t>
    <rPh sb="0" eb="2">
      <t>コウエン</t>
    </rPh>
    <rPh sb="2" eb="4">
      <t>ドウガ</t>
    </rPh>
    <phoneticPr fontId="1"/>
  </si>
  <si>
    <t>リンク認識列</t>
    <rPh sb="3" eb="5">
      <t>ニンシキ</t>
    </rPh>
    <rPh sb="5" eb="6">
      <t>レツ</t>
    </rPh>
    <phoneticPr fontId="1"/>
  </si>
  <si>
    <t>病床数</t>
    <rPh sb="0" eb="3">
      <t>ビョウショウスウ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</si>
  <si>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</si>
  <si>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</si>
  <si>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</si>
  <si>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</si>
  <si>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</si>
  <si>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</si>
  <si>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</si>
  <si>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</si>
  <si>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</si>
  <si>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</si>
  <si>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</si>
  <si>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</si>
  <si>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</si>
  <si>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</si>
  <si>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</si>
  <si>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</si>
  <si>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</si>
  <si>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</si>
  <si>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</si>
  <si>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</si>
  <si>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</si>
  <si>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</si>
  <si>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</si>
  <si>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</si>
  <si>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</si>
  <si>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</si>
  <si>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</si>
  <si>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</si>
  <si>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</si>
  <si>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</si>
  <si>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</si>
  <si>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</si>
  <si>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</si>
  <si>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</si>
  <si>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</si>
  <si>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</si>
  <si>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</si>
  <si>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</si>
  <si>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</si>
  <si>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</si>
  <si>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</si>
  <si>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</si>
  <si>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</si>
  <si>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</si>
  <si>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</si>
  <si>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その他（内容）</t>
    <rPh sb="2" eb="3">
      <t>ホカ</t>
    </rPh>
    <rPh sb="4" eb="6">
      <t>ナイヨウ</t>
    </rPh>
    <phoneticPr fontId="1"/>
  </si>
  <si>
    <t>https://www.youtube.com/watch?v=vMjT_ewqePs</t>
    <phoneticPr fontId="1"/>
  </si>
  <si>
    <t>●</t>
    <phoneticPr fontId="1"/>
  </si>
  <si>
    <t>https://youtu.be/O95iIuMse6I?si=xRMJz3CNfV4iZCUo</t>
    <phoneticPr fontId="1"/>
  </si>
  <si>
    <t>https://youtu.be/S0bGVhZzZCU?si=CzDtCz00go5q8vNy</t>
  </si>
  <si>
    <t>https://youtu.be/c1XRxbElnbg?si=DJM1vRo5z36Ww1NV</t>
  </si>
  <si>
    <t>https://youtu.be/2SlOZ1Nv6LY?si=atgYQgE7dcH7eGyn</t>
    <phoneticPr fontId="1"/>
  </si>
  <si>
    <t>地域医科大との交流</t>
    <rPh sb="0" eb="2">
      <t>チイキ</t>
    </rPh>
    <rPh sb="2" eb="5">
      <t>イカダイ</t>
    </rPh>
    <rPh sb="7" eb="9">
      <t>コウリュウ</t>
    </rPh>
    <phoneticPr fontId="1"/>
  </si>
  <si>
    <t>https://youtu.be/ziw5Ff5TVxs?si=hbWnT%CC%B2ok1DMdpe4q</t>
  </si>
  <si>
    <t>障害者雇用</t>
    <rPh sb="0" eb="3">
      <t>ショウガイシャ</t>
    </rPh>
    <rPh sb="3" eb="5">
      <t>コヨウ</t>
    </rPh>
    <phoneticPr fontId="1"/>
  </si>
  <si>
    <t>https://youtu.be/CPWcCS3YiHo?si=EoqrALfSUlzkZ8jl</t>
  </si>
  <si>
    <t>産業医面談、処遇改善</t>
    <rPh sb="0" eb="3">
      <t>サンギョウイ</t>
    </rPh>
    <rPh sb="3" eb="5">
      <t>メンダン</t>
    </rPh>
    <rPh sb="6" eb="8">
      <t>ショグウ</t>
    </rPh>
    <rPh sb="8" eb="10">
      <t>カイゼン</t>
    </rPh>
    <phoneticPr fontId="1"/>
  </si>
  <si>
    <t>https://youtu.be/yec8H1kUuzo?si=%CC%B21jNj4k5HViA-ylb</t>
  </si>
  <si>
    <t>当直制度の導入</t>
    <rPh sb="0" eb="2">
      <t>トウチョク</t>
    </rPh>
    <rPh sb="2" eb="4">
      <t>セイド</t>
    </rPh>
    <rPh sb="5" eb="7">
      <t>ドウニュウ</t>
    </rPh>
    <phoneticPr fontId="1"/>
  </si>
  <si>
    <t>https://youtu.be/WdxAs0gH544?si=1rmt79-dCBI7%CC%B2BFF</t>
  </si>
  <si>
    <t>https://youtu.be/K2Z68eHHCDE?si=d5ZAC6CaPF77-QjX</t>
  </si>
  <si>
    <t>家庭医養成プログラム、総合診療医療プログラム</t>
    <rPh sb="0" eb="2">
      <t>カテイ</t>
    </rPh>
    <rPh sb="3" eb="5">
      <t>ヨウセイ</t>
    </rPh>
    <rPh sb="11" eb="13">
      <t>ソウゴウ</t>
    </rPh>
    <rPh sb="13" eb="15">
      <t>シンリョウ</t>
    </rPh>
    <rPh sb="15" eb="17">
      <t>イリョウ</t>
    </rPh>
    <phoneticPr fontId="1"/>
  </si>
  <si>
    <t>https://www.youtube.com/watch?v=2_aE2AKjQiE</t>
  </si>
  <si>
    <t>二人主治医制、Dr to Dr、</t>
    <rPh sb="0" eb="2">
      <t>フタリ</t>
    </rPh>
    <rPh sb="2" eb="5">
      <t>シュジイ</t>
    </rPh>
    <rPh sb="5" eb="6">
      <t>セイ</t>
    </rPh>
    <phoneticPr fontId="1"/>
  </si>
  <si>
    <t>https://youtu.be/ulTQhW3EXdY?si=uMcWdgGwtx6EWxuB</t>
  </si>
  <si>
    <t>面接指導、診療看護師、事務部との連携</t>
    <rPh sb="0" eb="2">
      <t>メンセツ</t>
    </rPh>
    <rPh sb="2" eb="4">
      <t>シドウ</t>
    </rPh>
    <rPh sb="5" eb="7">
      <t>シンリョウ</t>
    </rPh>
    <rPh sb="7" eb="10">
      <t>カンゴシ</t>
    </rPh>
    <rPh sb="11" eb="13">
      <t>ジム</t>
    </rPh>
    <rPh sb="13" eb="14">
      <t>ブ</t>
    </rPh>
    <rPh sb="16" eb="18">
      <t>レンケイ</t>
    </rPh>
    <phoneticPr fontId="1"/>
  </si>
  <si>
    <t>https://youtu.be/YJGCDbguJVU?si=IDeWnV7zVtKzRuv1</t>
  </si>
  <si>
    <t>非常勤医師への当直依頼、当直医師の手当見直し</t>
    <rPh sb="0" eb="3">
      <t>ヒジョウキン</t>
    </rPh>
    <rPh sb="3" eb="5">
      <t>イシ</t>
    </rPh>
    <rPh sb="7" eb="9">
      <t>トウチョク</t>
    </rPh>
    <rPh sb="9" eb="11">
      <t>イライ</t>
    </rPh>
    <rPh sb="12" eb="14">
      <t>トウチョク</t>
    </rPh>
    <rPh sb="14" eb="16">
      <t>イシ</t>
    </rPh>
    <rPh sb="17" eb="19">
      <t>テアテ</t>
    </rPh>
    <rPh sb="19" eb="21">
      <t>ミナオ</t>
    </rPh>
    <phoneticPr fontId="1"/>
  </si>
  <si>
    <t>https://www.youtube.com/watch?v=si07C-X_MG8</t>
  </si>
  <si>
    <t>暗黙知の文書化、診療看護師</t>
    <rPh sb="0" eb="3">
      <t>アンモクチ</t>
    </rPh>
    <rPh sb="4" eb="7">
      <t>ブンショカ</t>
    </rPh>
    <rPh sb="8" eb="10">
      <t>シンリョウ</t>
    </rPh>
    <rPh sb="10" eb="13">
      <t>カンゴシ</t>
    </rPh>
    <phoneticPr fontId="1"/>
  </si>
  <si>
    <t>https://www.youtube.com/watch?v=IKz_a9pjTJE</t>
  </si>
  <si>
    <t>医師の増員・確保、処遇改善、</t>
    <rPh sb="0" eb="2">
      <t>イシ</t>
    </rPh>
    <rPh sb="3" eb="5">
      <t>ゾウイン</t>
    </rPh>
    <rPh sb="6" eb="8">
      <t>カクホ</t>
    </rPh>
    <rPh sb="9" eb="11">
      <t>ショグウ</t>
    </rPh>
    <rPh sb="11" eb="13">
      <t>カイゼン</t>
    </rPh>
    <phoneticPr fontId="1"/>
  </si>
  <si>
    <t>https://youtu.be/5NSiA41ysRQ?si=ObA0Cd0lLPZYAokR</t>
  </si>
  <si>
    <t>https://youtu.be/OL5KC7tfvJc?si=X-UBAcgtwFETzz-I</t>
  </si>
  <si>
    <t>週休2日制、人事制度改正、ロボ、救急や新生児遠隔医療の高度化システム、AIサマリ</t>
    <rPh sb="0" eb="2">
      <t>シュウキュウ</t>
    </rPh>
    <rPh sb="3" eb="5">
      <t>カセイ</t>
    </rPh>
    <rPh sb="6" eb="10">
      <t>ジンジセイド</t>
    </rPh>
    <rPh sb="10" eb="12">
      <t>カイセイ</t>
    </rPh>
    <rPh sb="16" eb="18">
      <t>キュウキュウ</t>
    </rPh>
    <rPh sb="19" eb="22">
      <t>シンセイジ</t>
    </rPh>
    <rPh sb="22" eb="24">
      <t>エンカク</t>
    </rPh>
    <rPh sb="24" eb="26">
      <t>イリョウ</t>
    </rPh>
    <rPh sb="27" eb="30">
      <t>コウドカ</t>
    </rPh>
    <phoneticPr fontId="1"/>
  </si>
  <si>
    <t>https://www.youtube.com/watch?v=RPZ_SUYR0Tk</t>
  </si>
  <si>
    <t>医師間のワークシェア</t>
    <rPh sb="0" eb="2">
      <t>イシ</t>
    </rPh>
    <rPh sb="2" eb="3">
      <t>アイダ</t>
    </rPh>
    <phoneticPr fontId="1"/>
  </si>
  <si>
    <t>https://youtu.be/PyNpdaFQ0Ps?si=5aDBg2ebDymjS7VZ</t>
  </si>
  <si>
    <t>子育て女性医師支援</t>
    <rPh sb="0" eb="2">
      <t>コソダ</t>
    </rPh>
    <rPh sb="3" eb="5">
      <t>ジョセイ</t>
    </rPh>
    <rPh sb="5" eb="7">
      <t>イシ</t>
    </rPh>
    <rPh sb="7" eb="9">
      <t>シエン</t>
    </rPh>
    <phoneticPr fontId="1"/>
  </si>
  <si>
    <t>https://youtu.be/OD0NzgRp5HM?si=I6bxFfqkHy019kCi</t>
  </si>
  <si>
    <t>入退院支援センター拡充、救急救命士雇用、院外からの電カル利用、RPA</t>
    <rPh sb="0" eb="5">
      <t>ニュウタイインシエン</t>
    </rPh>
    <rPh sb="9" eb="11">
      <t>カクジュウ</t>
    </rPh>
    <rPh sb="12" eb="17">
      <t>キュウキュウキュウメイシ</t>
    </rPh>
    <rPh sb="17" eb="19">
      <t>コヨウ</t>
    </rPh>
    <rPh sb="20" eb="22">
      <t>インガイ</t>
    </rPh>
    <rPh sb="25" eb="26">
      <t>デン</t>
    </rPh>
    <rPh sb="28" eb="30">
      <t>リヨウ</t>
    </rPh>
    <phoneticPr fontId="1"/>
  </si>
  <si>
    <t>https://youtu.be/hW6mXjgAsRw?si=O0quJDt309slp-u0</t>
  </si>
  <si>
    <t>入院準備センターとメディカル・アシスタント室の設置</t>
    <rPh sb="0" eb="4">
      <t>ニュウインジュンビ</t>
    </rPh>
    <rPh sb="21" eb="22">
      <t>シツ</t>
    </rPh>
    <rPh sb="23" eb="25">
      <t>セッチ</t>
    </rPh>
    <phoneticPr fontId="1"/>
  </si>
  <si>
    <t>https://www.youtube.com/watch?v=_1iEqvZnBSU</t>
  </si>
  <si>
    <t>他院も含めた認定看護師養成、専攻医の受入環境整備、AIによるIC動画</t>
    <rPh sb="0" eb="2">
      <t>タイン</t>
    </rPh>
    <rPh sb="3" eb="4">
      <t>フク</t>
    </rPh>
    <rPh sb="6" eb="13">
      <t>ニンテイカンゴシヨウセイ</t>
    </rPh>
    <rPh sb="14" eb="16">
      <t>センコウ</t>
    </rPh>
    <rPh sb="16" eb="17">
      <t>イ</t>
    </rPh>
    <rPh sb="18" eb="20">
      <t>ウケイレ</t>
    </rPh>
    <rPh sb="20" eb="22">
      <t>カンキョウ</t>
    </rPh>
    <rPh sb="22" eb="24">
      <t>セイビ</t>
    </rPh>
    <rPh sb="32" eb="34">
      <t>ドウガ</t>
    </rPh>
    <phoneticPr fontId="1"/>
  </si>
  <si>
    <t>https://youtu.be/hJBI20ZKx7w?si=Eh8EopmRR7WVxsrc</t>
  </si>
  <si>
    <t>電カルモバイル閲覧</t>
    <rPh sb="0" eb="1">
      <t>デン</t>
    </rPh>
    <rPh sb="7" eb="9">
      <t>エツラン</t>
    </rPh>
    <phoneticPr fontId="1"/>
  </si>
  <si>
    <t>https://youtu.be/kpz16yBmwKI?si=HkTIganQVYgUZhmS</t>
  </si>
  <si>
    <t>オンコール体制見直し</t>
    <rPh sb="5" eb="7">
      <t>タイセイ</t>
    </rPh>
    <rPh sb="7" eb="9">
      <t>ミナオ</t>
    </rPh>
    <phoneticPr fontId="1"/>
  </si>
  <si>
    <t>①</t>
  </si>
  <si>
    <t>●ペイハラ</t>
  </si>
  <si>
    <t>川崎医科大学附属病院</t>
    <phoneticPr fontId="1"/>
  </si>
  <si>
    <t>国立病院機構呉医療センター</t>
    <phoneticPr fontId="1"/>
  </si>
  <si>
    <t>八戸市立市民病院</t>
    <phoneticPr fontId="1"/>
  </si>
  <si>
    <t>国立がん研究センター東病院</t>
    <phoneticPr fontId="1"/>
  </si>
  <si>
    <t>佐賀県医療センター好生館</t>
    <phoneticPr fontId="1"/>
  </si>
  <si>
    <t>名寄市立総合病院</t>
    <phoneticPr fontId="1"/>
  </si>
  <si>
    <t>中津市立中津市民病院</t>
    <phoneticPr fontId="1"/>
  </si>
  <si>
    <t>藤田医科大学病院</t>
    <phoneticPr fontId="1"/>
  </si>
  <si>
    <t>日本赤十字社長崎原爆病院</t>
    <phoneticPr fontId="1"/>
  </si>
  <si>
    <t>社会福祉法人恩賜財団 済生会滋賀県病院</t>
  </si>
  <si>
    <t>公益財団法人宮城厚生協会坂総合病院</t>
    <phoneticPr fontId="1"/>
  </si>
  <si>
    <t>公益財団法人脳血管研究所 美原記念病院</t>
    <phoneticPr fontId="1"/>
  </si>
  <si>
    <t>国立病院機構九州医療センター</t>
    <phoneticPr fontId="1"/>
  </si>
  <si>
    <t>昭和医科大学病院</t>
    <phoneticPr fontId="1"/>
  </si>
  <si>
    <t>公立森町病院</t>
    <phoneticPr fontId="1"/>
  </si>
  <si>
    <t>北見赤十字病院</t>
    <phoneticPr fontId="1"/>
  </si>
  <si>
    <t>新小山市民病院</t>
    <phoneticPr fontId="1"/>
  </si>
  <si>
    <t>神戸市立医療センター中央市民病院</t>
    <phoneticPr fontId="1"/>
  </si>
  <si>
    <t>社会医療法人ペガサス馬場記念病院</t>
    <phoneticPr fontId="1"/>
  </si>
  <si>
    <t>香川大学医学部附属病院</t>
    <phoneticPr fontId="1"/>
  </si>
  <si>
    <t>東邦大学医療センター大森病院</t>
    <rPh sb="0" eb="2">
      <t>トウホウ</t>
    </rPh>
    <rPh sb="2" eb="4">
      <t>ダイガク</t>
    </rPh>
    <rPh sb="4" eb="6">
      <t>イリョウ</t>
    </rPh>
    <rPh sb="10" eb="12">
      <t>オオモリ</t>
    </rPh>
    <rPh sb="12" eb="14">
      <t>ビョウイン</t>
    </rPh>
    <phoneticPr fontId="1"/>
  </si>
  <si>
    <t>京都第二赤十字病院</t>
    <rPh sb="0" eb="2">
      <t>キョウト</t>
    </rPh>
    <rPh sb="2" eb="4">
      <t>ダイニ</t>
    </rPh>
    <rPh sb="4" eb="7">
      <t>セキジュウジ</t>
    </rPh>
    <rPh sb="7" eb="9">
      <t>ビョウイン</t>
    </rPh>
    <phoneticPr fontId="1"/>
  </si>
  <si>
    <t>近森病院</t>
    <rPh sb="0" eb="2">
      <t>チカモリ</t>
    </rPh>
    <rPh sb="2" eb="4">
      <t>ビョウイン</t>
    </rPh>
    <phoneticPr fontId="1"/>
  </si>
  <si>
    <t xml:space="preserve">	日本赤十字社愛知医療センター名古屋第二病院</t>
    <phoneticPr fontId="1"/>
  </si>
  <si>
    <t>新規職員の採用・シニア人材の活用</t>
    <phoneticPr fontId="1"/>
  </si>
  <si>
    <t>患者・患者家族へ研修等の実施</t>
    <rPh sb="0" eb="2">
      <t>カンジャ</t>
    </rPh>
    <rPh sb="3" eb="5">
      <t>カンジャ</t>
    </rPh>
    <rPh sb="5" eb="7">
      <t>カゾク</t>
    </rPh>
    <rPh sb="8" eb="10">
      <t>ケンシュウ</t>
    </rPh>
    <rPh sb="10" eb="11">
      <t>トウ</t>
    </rPh>
    <rPh sb="12" eb="14">
      <t>ジッシ</t>
    </rPh>
    <phoneticPr fontId="1"/>
  </si>
  <si>
    <t>患者相談窓口・医療メディエーターの配置</t>
    <rPh sb="0" eb="2">
      <t>カンジャ</t>
    </rPh>
    <rPh sb="2" eb="4">
      <t>ソウダン</t>
    </rPh>
    <rPh sb="4" eb="6">
      <t>マドグチ</t>
    </rPh>
    <rPh sb="7" eb="9">
      <t>イリョウ</t>
    </rPh>
    <rPh sb="17" eb="19">
      <t>ハイチ</t>
    </rPh>
    <phoneticPr fontId="1"/>
  </si>
  <si>
    <t>ハラスメント等の対応体制の整備</t>
    <phoneticPr fontId="1"/>
  </si>
  <si>
    <t>AI問診・音声入力等の補助機器の導入</t>
    <rPh sb="2" eb="4">
      <t>モンシン</t>
    </rPh>
    <rPh sb="5" eb="7">
      <t>オンセイ</t>
    </rPh>
    <rPh sb="7" eb="10">
      <t>ニュウリョクトウ</t>
    </rPh>
    <phoneticPr fontId="1"/>
  </si>
  <si>
    <t>情報共有ツールの導入</t>
    <phoneticPr fontId="1"/>
  </si>
  <si>
    <t>研修等に関する情報提供・費用補助等</t>
    <rPh sb="0" eb="3">
      <t>ケンシュウトウ</t>
    </rPh>
    <rPh sb="4" eb="5">
      <t>カン</t>
    </rPh>
    <rPh sb="7" eb="9">
      <t>ジョウホウ</t>
    </rPh>
    <rPh sb="9" eb="11">
      <t>テイキョウ</t>
    </rPh>
    <rPh sb="12" eb="14">
      <t>ヒヨウ</t>
    </rPh>
    <rPh sb="14" eb="17">
      <t>ホジョトウ</t>
    </rPh>
    <phoneticPr fontId="1"/>
  </si>
  <si>
    <t>キャリアラダーの導入</t>
    <rPh sb="8" eb="10">
      <t>ドウニュウ</t>
    </rPh>
    <phoneticPr fontId="1"/>
  </si>
  <si>
    <t>特定行為研修修了者看護師の育成</t>
    <rPh sb="0" eb="2">
      <t>トクテイ</t>
    </rPh>
    <rPh sb="2" eb="4">
      <t>コウイ</t>
    </rPh>
    <rPh sb="4" eb="6">
      <t>ケンシュウ</t>
    </rPh>
    <rPh sb="6" eb="9">
      <t>シュウリョウシャ</t>
    </rPh>
    <rPh sb="9" eb="12">
      <t>カンゴシ</t>
    </rPh>
    <rPh sb="13" eb="15">
      <t>イクセイ</t>
    </rPh>
    <phoneticPr fontId="1"/>
  </si>
  <si>
    <t>近隣での開業支援</t>
    <rPh sb="0" eb="2">
      <t>キンリン</t>
    </rPh>
    <rPh sb="4" eb="8">
      <t>カイギョウシエン</t>
    </rPh>
    <phoneticPr fontId="1"/>
  </si>
  <si>
    <t>短時間勤務正職員制度の導入</t>
    <rPh sb="0" eb="3">
      <t>タンジカン</t>
    </rPh>
    <rPh sb="3" eb="5">
      <t>キンム</t>
    </rPh>
    <rPh sb="5" eb="8">
      <t>セイショクイン</t>
    </rPh>
    <rPh sb="8" eb="10">
      <t>セイド</t>
    </rPh>
    <rPh sb="11" eb="13">
      <t>ドウニュウ</t>
    </rPh>
    <phoneticPr fontId="1"/>
  </si>
  <si>
    <t>子育て・介護の相談窓口設置・情報提供</t>
    <rPh sb="0" eb="2">
      <t>コソダ</t>
    </rPh>
    <rPh sb="4" eb="6">
      <t>カイゴ</t>
    </rPh>
    <rPh sb="7" eb="9">
      <t>ソウダン</t>
    </rPh>
    <rPh sb="9" eb="11">
      <t>マドグチ</t>
    </rPh>
    <rPh sb="11" eb="13">
      <t>セッチ</t>
    </rPh>
    <rPh sb="14" eb="16">
      <t>ジョウホウ</t>
    </rPh>
    <rPh sb="16" eb="18">
      <t>テイキョウ</t>
    </rPh>
    <phoneticPr fontId="1"/>
  </si>
  <si>
    <t>業務分担の工夫</t>
    <rPh sb="0" eb="2">
      <t>ギョウム</t>
    </rPh>
    <rPh sb="2" eb="4">
      <t>ブンタン</t>
    </rPh>
    <rPh sb="5" eb="7">
      <t>クフウ</t>
    </rPh>
    <phoneticPr fontId="1"/>
  </si>
  <si>
    <t>多様なキャリアパスの提示・学位所得支援</t>
    <rPh sb="0" eb="2">
      <t>タヨウ</t>
    </rPh>
    <rPh sb="10" eb="12">
      <t>テイジ</t>
    </rPh>
    <rPh sb="13" eb="15">
      <t>ガクイ</t>
    </rPh>
    <rPh sb="15" eb="17">
      <t>ショトク</t>
    </rPh>
    <rPh sb="17" eb="19">
      <t>シエン</t>
    </rPh>
    <phoneticPr fontId="1"/>
  </si>
  <si>
    <t>復職時研修の実施</t>
    <rPh sb="0" eb="2">
      <t>フクショク</t>
    </rPh>
    <rPh sb="2" eb="3">
      <t>ジ</t>
    </rPh>
    <rPh sb="3" eb="5">
      <t>ケンシュウ</t>
    </rPh>
    <rPh sb="6" eb="8">
      <t>ジッシ</t>
    </rPh>
    <phoneticPr fontId="1"/>
  </si>
  <si>
    <t>ベビーシッターの利用補助</t>
    <rPh sb="8" eb="10">
      <t>リヨウ</t>
    </rPh>
    <rPh sb="10" eb="12">
      <t>ホジョ</t>
    </rPh>
    <phoneticPr fontId="1"/>
  </si>
  <si>
    <t>院内保育・病児保育</t>
    <rPh sb="0" eb="2">
      <t>インナイ</t>
    </rPh>
    <rPh sb="2" eb="4">
      <t>ホイク</t>
    </rPh>
    <rPh sb="5" eb="7">
      <t>ビョウジ</t>
    </rPh>
    <rPh sb="7" eb="9">
      <t>ホイク</t>
    </rPh>
    <phoneticPr fontId="1"/>
  </si>
  <si>
    <t>職員への働き方に関する職員研修等の実施</t>
    <phoneticPr fontId="1"/>
  </si>
  <si>
    <t>管理職の働き方に関する意識、教育、能力向上</t>
    <rPh sb="0" eb="3">
      <t>カンリショク</t>
    </rPh>
    <rPh sb="4" eb="5">
      <t>ハタラ</t>
    </rPh>
    <rPh sb="6" eb="7">
      <t>カタ</t>
    </rPh>
    <rPh sb="8" eb="9">
      <t>カン</t>
    </rPh>
    <rPh sb="11" eb="13">
      <t>イシキ</t>
    </rPh>
    <rPh sb="14" eb="16">
      <t>キョウイク</t>
    </rPh>
    <rPh sb="17" eb="19">
      <t>ノウリョク</t>
    </rPh>
    <rPh sb="19" eb="21">
      <t>コウジョウ</t>
    </rPh>
    <phoneticPr fontId="1"/>
  </si>
  <si>
    <t>院長・改善チーム等による定期的な情報発信</t>
    <rPh sb="0" eb="2">
      <t>インチョウ</t>
    </rPh>
    <rPh sb="3" eb="5">
      <t>カイゼン</t>
    </rPh>
    <rPh sb="8" eb="9">
      <t>トウ</t>
    </rPh>
    <rPh sb="12" eb="15">
      <t>テイキテキ</t>
    </rPh>
    <rPh sb="16" eb="18">
      <t>ジョウホウ</t>
    </rPh>
    <rPh sb="18" eb="20">
      <t>ハッシン</t>
    </rPh>
    <phoneticPr fontId="1"/>
  </si>
  <si>
    <t>完全休日の設定</t>
    <rPh sb="0" eb="2">
      <t>カンゼン</t>
    </rPh>
    <rPh sb="2" eb="4">
      <t>キュウジツ</t>
    </rPh>
    <rPh sb="5" eb="7">
      <t>セッテイ</t>
    </rPh>
    <phoneticPr fontId="1"/>
  </si>
  <si>
    <t>定時退勤日・早期退勤日の設定</t>
    <rPh sb="0" eb="2">
      <t>テイジ</t>
    </rPh>
    <rPh sb="2" eb="5">
      <t>タイキンビ</t>
    </rPh>
    <rPh sb="6" eb="8">
      <t>ソウキ</t>
    </rPh>
    <rPh sb="8" eb="11">
      <t>タイキンビ</t>
    </rPh>
    <rPh sb="12" eb="14">
      <t>セッテイ</t>
    </rPh>
    <phoneticPr fontId="1"/>
  </si>
  <si>
    <t>有給休暇の取得の奨励</t>
    <phoneticPr fontId="1"/>
  </si>
  <si>
    <t>業務体制・業務内容の見直し</t>
    <rPh sb="0" eb="2">
      <t>ギョウム</t>
    </rPh>
    <rPh sb="2" eb="4">
      <t>タイセイ</t>
    </rPh>
    <rPh sb="5" eb="7">
      <t>ギョウム</t>
    </rPh>
    <rPh sb="7" eb="9">
      <t>ナイヨウ</t>
    </rPh>
    <rPh sb="10" eb="12">
      <t>ミナオ</t>
    </rPh>
    <phoneticPr fontId="1"/>
  </si>
  <si>
    <t>組織体制の見直し</t>
    <rPh sb="0" eb="2">
      <t>ソシキ</t>
    </rPh>
    <rPh sb="2" eb="4">
      <t>タイセイ</t>
    </rPh>
    <rPh sb="5" eb="7">
      <t>ミナオ</t>
    </rPh>
    <phoneticPr fontId="1"/>
  </si>
  <si>
    <t>研修医の学習環境向上</t>
    <rPh sb="0" eb="3">
      <t>ケンシュウイ</t>
    </rPh>
    <rPh sb="4" eb="6">
      <t>ガクシュウ</t>
    </rPh>
    <rPh sb="6" eb="8">
      <t>カンキョウ</t>
    </rPh>
    <rPh sb="8" eb="10">
      <t>コウジョウ</t>
    </rPh>
    <phoneticPr fontId="1"/>
  </si>
  <si>
    <t>クリニカルパスの作成等による業務の標準化</t>
    <rPh sb="8" eb="11">
      <t>サクセイトウ</t>
    </rPh>
    <rPh sb="14" eb="16">
      <t>ギョウム</t>
    </rPh>
    <rPh sb="17" eb="20">
      <t>ヒョウジュンカ</t>
    </rPh>
    <phoneticPr fontId="1"/>
  </si>
  <si>
    <t>当直帯の申し送り時間帯の設定</t>
    <rPh sb="0" eb="2">
      <t>トウチョク</t>
    </rPh>
    <rPh sb="2" eb="3">
      <t>オビ</t>
    </rPh>
    <rPh sb="4" eb="5">
      <t>モウ</t>
    </rPh>
    <rPh sb="6" eb="7">
      <t>オク</t>
    </rPh>
    <rPh sb="8" eb="11">
      <t>ジカンタイ</t>
    </rPh>
    <rPh sb="12" eb="14">
      <t>セッテイ</t>
    </rPh>
    <phoneticPr fontId="1"/>
  </si>
  <si>
    <t>病院総合医の配置</t>
    <rPh sb="0" eb="2">
      <t>ビョウイン</t>
    </rPh>
    <rPh sb="2" eb="4">
      <t>ソウゴウ</t>
    </rPh>
    <rPh sb="4" eb="5">
      <t>イ</t>
    </rPh>
    <rPh sb="6" eb="8">
      <t>ハイチ</t>
    </rPh>
    <phoneticPr fontId="1"/>
  </si>
  <si>
    <t>多職種を巻き込んだチーム形成</t>
    <rPh sb="0" eb="3">
      <t>タショクシュ</t>
    </rPh>
    <rPh sb="4" eb="5">
      <t>マ</t>
    </rPh>
    <rPh sb="6" eb="7">
      <t>コ</t>
    </rPh>
    <rPh sb="12" eb="14">
      <t>ケイセイ</t>
    </rPh>
    <phoneticPr fontId="1"/>
  </si>
  <si>
    <t>多職種連携</t>
    <phoneticPr fontId="1"/>
  </si>
  <si>
    <t>病病連携・病診連携</t>
    <rPh sb="0" eb="2">
      <t>ビョウビョウ</t>
    </rPh>
    <rPh sb="2" eb="4">
      <t>レンケイ</t>
    </rPh>
    <rPh sb="5" eb="9">
      <t>ビョウシンレンケイ</t>
    </rPh>
    <phoneticPr fontId="1"/>
  </si>
  <si>
    <t>手術管理</t>
    <rPh sb="0" eb="2">
      <t>シュジュツ</t>
    </rPh>
    <phoneticPr fontId="1"/>
  </si>
  <si>
    <t>チーム制の導入</t>
    <phoneticPr fontId="1"/>
  </si>
  <si>
    <t>宿日直体制の見直し</t>
    <phoneticPr fontId="1"/>
  </si>
  <si>
    <t>院内薬剤師の配置</t>
    <rPh sb="0" eb="2">
      <t>インナイ</t>
    </rPh>
    <phoneticPr fontId="1"/>
  </si>
  <si>
    <t>特定行為研修修了看護師の配置</t>
    <phoneticPr fontId="1"/>
  </si>
  <si>
    <t>看護補助者の配置</t>
    <phoneticPr fontId="1"/>
  </si>
  <si>
    <t>医師事務作業補助者の配置</t>
    <phoneticPr fontId="1"/>
  </si>
  <si>
    <t>交替制勤務の導入</t>
    <phoneticPr fontId="1"/>
  </si>
  <si>
    <t>夜勤専従職員の導入</t>
    <rPh sb="0" eb="2">
      <t>ヤキン</t>
    </rPh>
    <rPh sb="2" eb="4">
      <t>センジュウ</t>
    </rPh>
    <rPh sb="4" eb="6">
      <t>ショクイン</t>
    </rPh>
    <rPh sb="7" eb="9">
      <t>ドウニュウ</t>
    </rPh>
    <phoneticPr fontId="1"/>
  </si>
  <si>
    <t>変形労働時間制の導入</t>
    <phoneticPr fontId="1"/>
  </si>
  <si>
    <t>自己研鑽の労働時間該当性の整理</t>
    <phoneticPr fontId="1"/>
  </si>
  <si>
    <t>時間外の申請手続きの明確化</t>
    <phoneticPr fontId="1"/>
  </si>
  <si>
    <t>客観的な労働時間管理システムの導入</t>
    <phoneticPr fontId="1"/>
  </si>
  <si>
    <t>医療機関</t>
    <rPh sb="0" eb="4">
      <t>イリョウキカン</t>
    </rPh>
    <phoneticPr fontId="1"/>
  </si>
  <si>
    <t>働きやすさ確保に向けた風土・環境整備</t>
    <rPh sb="0" eb="1">
      <t>ハタラ</t>
    </rPh>
    <rPh sb="5" eb="7">
      <t>カクホ</t>
    </rPh>
    <rPh sb="8" eb="9">
      <t>ム</t>
    </rPh>
    <rPh sb="11" eb="13">
      <t>フウド</t>
    </rPh>
    <rPh sb="14" eb="16">
      <t>カンキョウ</t>
    </rPh>
    <rPh sb="16" eb="18">
      <t>セイビ</t>
    </rPh>
    <phoneticPr fontId="1"/>
  </si>
  <si>
    <t>キャリア支援・スキルアップ</t>
    <rPh sb="4" eb="6">
      <t>シエン</t>
    </rPh>
    <phoneticPr fontId="1"/>
  </si>
  <si>
    <r>
      <t>㊺その他（詳細はデータシートの</t>
    </r>
    <r>
      <rPr>
        <b/>
        <u/>
        <sz val="11"/>
        <color rgb="FFFF0000"/>
        <rFont val="游ゴシック"/>
        <family val="3"/>
        <charset val="128"/>
        <scheme val="minor"/>
      </rPr>
      <t>BH列</t>
    </r>
    <r>
      <rPr>
        <sz val="11"/>
        <color theme="1"/>
        <rFont val="游ゴシック"/>
        <family val="2"/>
        <charset val="128"/>
        <scheme val="minor"/>
      </rPr>
      <t>をご確認ください）</t>
    </r>
    <rPh sb="3" eb="4">
      <t>タ</t>
    </rPh>
    <rPh sb="5" eb="7">
      <t>ショウサイ</t>
    </rPh>
    <rPh sb="17" eb="18">
      <t>レツ</t>
    </rPh>
    <rPh sb="20" eb="22">
      <t>カクニン</t>
    </rPh>
    <phoneticPr fontId="1"/>
  </si>
  <si>
    <t>労働基準監督署の宿日直許可の取得
（要件合致の場合）</t>
    <phoneticPr fontId="1"/>
  </si>
  <si>
    <t>病状説明の勤務時間内実施と
患者・家族への周知徹底</t>
    <rPh sb="0" eb="2">
      <t>ビョウジョウ</t>
    </rPh>
    <rPh sb="2" eb="4">
      <t>セツメイ</t>
    </rPh>
    <rPh sb="5" eb="7">
      <t>キンム</t>
    </rPh>
    <rPh sb="7" eb="9">
      <t>ジカン</t>
    </rPh>
    <rPh sb="9" eb="10">
      <t>ナイ</t>
    </rPh>
    <rPh sb="10" eb="12">
      <t>ジッシ</t>
    </rPh>
    <rPh sb="14" eb="16">
      <t>カンジャ</t>
    </rPh>
    <rPh sb="17" eb="19">
      <t>カゾク</t>
    </rPh>
    <rPh sb="21" eb="23">
      <t>シュウチ</t>
    </rPh>
    <rPh sb="23" eb="25">
      <t>テッテイ</t>
    </rPh>
    <phoneticPr fontId="1"/>
  </si>
  <si>
    <t>その他、他職種へのタスク・シフト
／シェア</t>
    <phoneticPr fontId="1"/>
  </si>
  <si>
    <t>カンファレンスの勤務時間内実施や
所要時間の短縮</t>
    <rPh sb="8" eb="10">
      <t>キンム</t>
    </rPh>
    <rPh sb="10" eb="13">
      <t>ジカンナイ</t>
    </rPh>
    <rPh sb="13" eb="15">
      <t>ジッシ</t>
    </rPh>
    <rPh sb="17" eb="21">
      <t>ショヨウジカン</t>
    </rPh>
    <rPh sb="22" eb="24">
      <t>タンシュク</t>
    </rPh>
    <phoneticPr fontId="1"/>
  </si>
  <si>
    <t>男性医師の育児
／介護休業取得促進・時短勤務促進</t>
    <rPh sb="0" eb="2">
      <t>ダンセイ</t>
    </rPh>
    <rPh sb="2" eb="4">
      <t>イシ</t>
    </rPh>
    <rPh sb="5" eb="7">
      <t>イクジ</t>
    </rPh>
    <rPh sb="9" eb="11">
      <t>カイゴ</t>
    </rPh>
    <rPh sb="11" eb="13">
      <t>キュウギョウ</t>
    </rPh>
    <rPh sb="13" eb="15">
      <t>シュトク</t>
    </rPh>
    <rPh sb="15" eb="17">
      <t>ソクシン</t>
    </rPh>
    <rPh sb="18" eb="20">
      <t>ジタン</t>
    </rPh>
    <rPh sb="20" eb="22">
      <t>キンム</t>
    </rPh>
    <rPh sb="22" eb="24">
      <t>ソクシン</t>
    </rPh>
    <phoneticPr fontId="1"/>
  </si>
  <si>
    <t>育児休暇・介護休暇取得時の
代替要員確保の体制整備</t>
    <rPh sb="0" eb="2">
      <t>イクジ</t>
    </rPh>
    <rPh sb="2" eb="4">
      <t>キュウカ</t>
    </rPh>
    <rPh sb="5" eb="7">
      <t>カイゴ</t>
    </rPh>
    <rPh sb="7" eb="9">
      <t>キュウカ</t>
    </rPh>
    <rPh sb="9" eb="11">
      <t>シュトク</t>
    </rPh>
    <rPh sb="11" eb="12">
      <t>ジ</t>
    </rPh>
    <rPh sb="14" eb="16">
      <t>ダイガ</t>
    </rPh>
    <rPh sb="16" eb="18">
      <t>ヨウイン</t>
    </rPh>
    <rPh sb="18" eb="20">
      <t>カクホ</t>
    </rPh>
    <rPh sb="21" eb="25">
      <t>タイセイセイビ</t>
    </rPh>
    <phoneticPr fontId="1"/>
  </si>
  <si>
    <t>職員の健康管理（メンタルヘルス以外）
のための体制整備</t>
    <rPh sb="0" eb="2">
      <t>ショクイン</t>
    </rPh>
    <rPh sb="3" eb="7">
      <t>ケンコウカンリ</t>
    </rPh>
    <rPh sb="15" eb="17">
      <t>イガイ</t>
    </rPh>
    <rPh sb="23" eb="25">
      <t>タイセイ</t>
    </rPh>
    <rPh sb="25" eb="27">
      <t>セイビ</t>
    </rPh>
    <phoneticPr fontId="1"/>
  </si>
  <si>
    <t>職員の健康管理（メンタルヘルス関連）
のための体制整備</t>
    <rPh sb="0" eb="2">
      <t>ショクイン</t>
    </rPh>
    <rPh sb="3" eb="7">
      <t>ケンコウカンリ</t>
    </rPh>
    <rPh sb="15" eb="17">
      <t>カンレン</t>
    </rPh>
    <rPh sb="23" eb="25">
      <t>タイセイ</t>
    </rPh>
    <rPh sb="25" eb="27">
      <t>セイビ</t>
    </rPh>
    <phoneticPr fontId="1"/>
  </si>
  <si>
    <t>組織風土醸成（職員間のコミュニケーションや
イベント開催等）</t>
    <rPh sb="0" eb="2">
      <t>ソシキ</t>
    </rPh>
    <rPh sb="2" eb="4">
      <t>フウド</t>
    </rPh>
    <rPh sb="4" eb="6">
      <t>ジョウセイ</t>
    </rPh>
    <rPh sb="7" eb="10">
      <t>ショクインカン</t>
    </rPh>
    <rPh sb="26" eb="28">
      <t>カイサイ</t>
    </rPh>
    <rPh sb="28" eb="29">
      <t>トウ</t>
    </rPh>
    <phoneticPr fontId="1"/>
  </si>
  <si>
    <t>採用のためのPR活動の実施</t>
    <phoneticPr fontId="1"/>
  </si>
  <si>
    <t>二人主治医制、Dr to Dr</t>
    <rPh sb="0" eb="2">
      <t>フタリ</t>
    </rPh>
    <rPh sb="2" eb="5">
      <t>シュジイ</t>
    </rPh>
    <rPh sb="5" eb="6">
      <t>セイ</t>
    </rPh>
    <phoneticPr fontId="1"/>
  </si>
  <si>
    <t>医師の増員・確保、処遇改善</t>
    <rPh sb="0" eb="2">
      <t>イシ</t>
    </rPh>
    <rPh sb="3" eb="5">
      <t>ゾウイン</t>
    </rPh>
    <rPh sb="6" eb="8">
      <t>カクホ</t>
    </rPh>
    <rPh sb="9" eb="11">
      <t>ショグウ</t>
    </rPh>
    <rPh sb="11" eb="13">
      <t>カイゼン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</si>
</sst>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font>
    <font>
      <b/>
      <sz val="11"/>
      <color theme="1"/>
      <name val="游ゴシック"/>
      <family val="3"/>
      <charset val="128"/>
    </font>
    <font>
      <sz val="14"/>
      <color theme="1"/>
      <name val="ＭＳ ゴシック"/>
      <family val="3"/>
      <charset val="128"/>
    </font>
    <font>
      <sz val="11"/>
      <color theme="1"/>
      <name val="ＭＳ ゴシック"/>
      <family val="3"/>
      <charset val="128"/>
    </font>
    <font>
      <sz val="14"/>
      <color theme="1"/>
      <name val="游ゴシック"/>
      <family val="3"/>
      <charset val="128"/>
    </font>
    <font>
      <sz val="11"/>
      <color rgb="FFFFFF00"/>
      <name val="游ゴシック"/>
      <family val="2"/>
      <charset val="128"/>
      <scheme val="minor"/>
    </font>
    <font>
      <b/>
      <u/>
      <sz val="11"/>
      <color rgb="FFFF0000"/>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b/>
      <u/>
      <sz val="14"/>
      <color theme="1"/>
      <name val="游ゴシック"/>
      <family val="3"/>
      <charset val="128"/>
      <scheme val="minor"/>
    </font>
    <font>
      <u/>
      <sz val="11"/>
      <color theme="10"/>
      <name val="游ゴシック"/>
      <family val="2"/>
      <charset val="128"/>
      <scheme val="minor"/>
    </font>
    <font>
      <sz val="11"/>
      <color theme="1"/>
      <name val="游ゴシック"/>
      <family val="3"/>
      <charset val="128"/>
      <scheme val="minor"/>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9" tint="0.59999389629810485"/>
      </bottom>
      <diagonal/>
    </border>
    <border>
      <left/>
      <right/>
      <top style="thick">
        <color theme="9" tint="0.59999389629810485"/>
      </top>
      <bottom/>
      <diagonal/>
    </border>
    <border>
      <left style="thin">
        <color indexed="64"/>
      </left>
      <right style="thick">
        <color theme="9" tint="0.59999389629810485"/>
      </right>
      <top style="thick">
        <color theme="9" tint="0.59999389629810485"/>
      </top>
      <bottom/>
      <diagonal/>
    </border>
    <border>
      <left/>
      <right style="thick">
        <color theme="9" tint="0.59999389629810485"/>
      </right>
      <top/>
      <bottom/>
      <diagonal/>
    </border>
    <border>
      <left/>
      <right style="thick">
        <color theme="9" tint="0.59999389629810485"/>
      </right>
      <top/>
      <bottom style="thick">
        <color theme="9" tint="0.59999389629810485"/>
      </bottom>
      <diagonal/>
    </border>
    <border>
      <left style="thick">
        <color theme="9" tint="0.59999389629810485"/>
      </left>
      <right style="thick">
        <color theme="9" tint="0.59999389629810485"/>
      </right>
      <top/>
      <bottom/>
      <diagonal/>
    </border>
    <border>
      <left style="thick">
        <color theme="9" tint="0.59999389629810485"/>
      </left>
      <right style="thick">
        <color theme="9" tint="0.59999389629810485"/>
      </right>
      <top/>
      <bottom style="thick">
        <color theme="9" tint="0.59999389629810485"/>
      </bottom>
      <diagonal/>
    </border>
    <border>
      <left style="thick">
        <color theme="9" tint="0.59999389629810485"/>
      </left>
      <right style="thick">
        <color theme="9" tint="0.59999389629810485"/>
      </right>
      <top style="thick">
        <color theme="9" tint="0.59999389629810485"/>
      </top>
      <bottom/>
      <diagonal/>
    </border>
    <border>
      <left style="thick">
        <color theme="9" tint="0.59999389629810485"/>
      </left>
      <right style="thick">
        <color theme="9" tint="0.59999389629810485"/>
      </right>
      <top style="thick">
        <color theme="0" tint="-4.9989318521683403E-2"/>
      </top>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thick">
        <color theme="9" tint="0.59999389629810485"/>
      </left>
      <right/>
      <top style="thick">
        <color theme="9" tint="0.59999389629810485"/>
      </top>
      <bottom style="thick">
        <color theme="9" tint="0.59999389629810485"/>
      </bottom>
      <diagonal/>
    </border>
    <border>
      <left/>
      <right/>
      <top style="thick">
        <color auto="1"/>
      </top>
      <bottom/>
      <diagonal/>
    </border>
    <border>
      <left style="thick">
        <color theme="9" tint="0.59999389629810485"/>
      </left>
      <right/>
      <top/>
      <bottom style="thick">
        <color theme="9" tint="0.59999389629810485"/>
      </bottom>
      <diagonal/>
    </border>
    <border>
      <left/>
      <right style="thick">
        <color theme="9" tint="0.59999389629810485"/>
      </right>
      <top style="thick">
        <color theme="9" tint="0.59999389629810485"/>
      </top>
      <bottom/>
      <diagonal/>
    </border>
    <border>
      <left/>
      <right style="thin">
        <color indexed="64"/>
      </right>
      <top style="thick">
        <color theme="9" tint="0.59999389629810485"/>
      </top>
      <bottom style="thick">
        <color theme="9" tint="0.59999389629810485"/>
      </bottom>
      <diagonal/>
    </border>
    <border>
      <left/>
      <right style="thick">
        <color theme="9" tint="0.59999389629810485"/>
      </right>
      <top style="thick">
        <color theme="9" tint="0.59999389629810485"/>
      </top>
      <bottom style="thick">
        <color theme="9" tint="0.59999389629810485"/>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63">
    <xf numFmtId="0" fontId="0" fillId="0" borderId="0" xfId="0">
      <alignment vertical="center"/>
    </xf>
    <xf numFmtId="0" fontId="2" fillId="0" borderId="0" xfId="0" applyFont="1">
      <alignment vertical="center"/>
    </xf>
    <xf numFmtId="0" fontId="2" fillId="0" borderId="5" xfId="0" applyFont="1" applyBorder="1">
      <alignment vertical="center"/>
    </xf>
    <xf numFmtId="0" fontId="2" fillId="0" borderId="1" xfId="0" applyFont="1" applyBorder="1">
      <alignment vertical="center"/>
    </xf>
    <xf numFmtId="0" fontId="4" fillId="0" borderId="4" xfId="0" applyFont="1" applyBorder="1" applyAlignment="1">
      <alignment horizontal="center" vertical="center" textRotation="255" wrapText="1"/>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7" xfId="0" applyFont="1" applyBorder="1" applyAlignment="1">
      <alignment horizontal="center" vertical="center" textRotation="255" wrapText="1"/>
    </xf>
    <xf numFmtId="0" fontId="2" fillId="0" borderId="0" xfId="0" applyFont="1" applyAlignment="1">
      <alignment horizontal="center" vertical="center"/>
    </xf>
    <xf numFmtId="0" fontId="5" fillId="0" borderId="0" xfId="0" applyFont="1">
      <alignment vertical="center"/>
    </xf>
    <xf numFmtId="14" fontId="5" fillId="0" borderId="0" xfId="0" applyNumberFormat="1" applyFont="1">
      <alignment vertical="center"/>
    </xf>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left" vertical="center"/>
    </xf>
    <xf numFmtId="0" fontId="0" fillId="3" borderId="16" xfId="0" applyFill="1" applyBorder="1">
      <alignment vertical="center"/>
    </xf>
    <xf numFmtId="0" fontId="0" fillId="3" borderId="17" xfId="0" applyFill="1" applyBorder="1">
      <alignment vertical="center"/>
    </xf>
    <xf numFmtId="0" fontId="0" fillId="4" borderId="0" xfId="0" applyFill="1">
      <alignment vertical="center"/>
    </xf>
    <xf numFmtId="0" fontId="7" fillId="4" borderId="0" xfId="0" applyFont="1" applyFill="1">
      <alignment vertical="center"/>
    </xf>
    <xf numFmtId="0" fontId="0" fillId="4" borderId="12" xfId="0" applyFill="1" applyBorder="1">
      <alignment vertical="center"/>
    </xf>
    <xf numFmtId="0" fontId="0" fillId="4" borderId="14" xfId="0" applyFill="1" applyBorder="1">
      <alignment vertical="center"/>
    </xf>
    <xf numFmtId="0" fontId="0" fillId="4" borderId="11" xfId="0" applyFill="1" applyBorder="1">
      <alignment vertical="center"/>
    </xf>
    <xf numFmtId="0" fontId="0" fillId="4" borderId="15" xfId="0" applyFill="1" applyBorder="1">
      <alignment vertical="center"/>
    </xf>
    <xf numFmtId="0" fontId="9"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11" fillId="0" borderId="0" xfId="0" applyFont="1">
      <alignment vertical="center"/>
    </xf>
    <xf numFmtId="0" fontId="10" fillId="0" borderId="20" xfId="0" applyFont="1"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4" borderId="13" xfId="0" applyFill="1" applyBorder="1">
      <alignment vertical="center"/>
    </xf>
    <xf numFmtId="0" fontId="12" fillId="0" borderId="0" xfId="1" applyFill="1" applyAlignment="1">
      <alignment vertical="center" wrapText="1"/>
    </xf>
    <xf numFmtId="0" fontId="6" fillId="0" borderId="0" xfId="0" applyFont="1" applyAlignment="1">
      <alignment horizontal="center" vertical="center"/>
    </xf>
    <xf numFmtId="0" fontId="4" fillId="0" borderId="7" xfId="0" applyFont="1" applyBorder="1" applyAlignment="1">
      <alignment horizontal="center" vertical="center" wrapText="1"/>
    </xf>
    <xf numFmtId="0" fontId="0" fillId="0" borderId="29" xfId="0" applyBorder="1">
      <alignment vertical="center"/>
    </xf>
    <xf numFmtId="0" fontId="4" fillId="0" borderId="2" xfId="0" applyFont="1" applyBorder="1" applyAlignment="1">
      <alignment horizontal="center" vertical="center" wrapText="1"/>
    </xf>
    <xf numFmtId="0" fontId="12" fillId="0" borderId="0" xfId="1">
      <alignment vertical="center"/>
    </xf>
    <xf numFmtId="0" fontId="12" fillId="0" borderId="0" xfId="1" applyFill="1">
      <alignment vertical="center"/>
    </xf>
    <xf numFmtId="0" fontId="0" fillId="4" borderId="30" xfId="0" applyFill="1" applyBorder="1">
      <alignment vertical="center"/>
    </xf>
    <xf numFmtId="0" fontId="0" fillId="4" borderId="31" xfId="0" applyFill="1" applyBorder="1">
      <alignment vertical="center"/>
    </xf>
    <xf numFmtId="0" fontId="8" fillId="4" borderId="32" xfId="0" applyFont="1" applyFill="1" applyBorder="1">
      <alignment vertical="center"/>
    </xf>
    <xf numFmtId="0" fontId="13" fillId="0" borderId="0" xfId="0" applyFont="1">
      <alignment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4" fillId="0" borderId="7" xfId="0" applyFont="1" applyBorder="1" applyAlignment="1">
      <alignment horizontal="center" vertical="center"/>
    </xf>
    <xf numFmtId="0" fontId="3" fillId="2" borderId="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0" fillId="4" borderId="28" xfId="0" applyFill="1" applyBorder="1" applyAlignment="1">
      <alignment horizontal="center" vertical="center"/>
    </xf>
    <xf numFmtId="0" fontId="0" fillId="4" borderId="33" xfId="0"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youtu.be/2SlOZ1Nv6LY?si=atgYQgE7dcH7eGyn" TargetMode="External"/><Relationship Id="rId2" Type="http://schemas.openxmlformats.org/officeDocument/2006/relationships/hyperlink" Target="https://youtu.be/O95iIuMse6I?si=xRMJz3CNfV4iZCUo" TargetMode="External"/><Relationship Id="rId1" Type="http://schemas.openxmlformats.org/officeDocument/2006/relationships/hyperlink" Target="https://www.youtube.com/watch?v=vMjT_ewqePs"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A1313-994A-4EFA-9ABE-56BA27BCC12F}">
  <sheetPr>
    <pageSetUpPr fitToPage="1"/>
  </sheetPr>
  <dimension ref="A1:BH26"/>
  <sheetViews>
    <sheetView tabSelected="1" view="pageBreakPreview" zoomScale="70" zoomScaleNormal="55" zoomScaleSheetLayoutView="70" workbookViewId="0">
      <pane xSplit="4" ySplit="1" topLeftCell="E2" activePane="bottomRight" state="frozen"/>
      <selection pane="topRight" activeCell="E1" sqref="E1"/>
      <selection pane="bottomLeft" activeCell="A2" sqref="A2"/>
      <selection pane="bottomRight" activeCell="C2" sqref="C2"/>
    </sheetView>
  </sheetViews>
  <sheetFormatPr defaultColWidth="8.875" defaultRowHeight="18.75" outlineLevelCol="1" x14ac:dyDescent="0.4"/>
  <cols>
    <col min="1" max="1" width="8.875" style="1"/>
    <col min="2" max="2" width="13.875" style="1" customWidth="1"/>
    <col min="3" max="3" width="30" style="1" customWidth="1"/>
    <col min="4" max="4" width="8.875" style="1" customWidth="1"/>
    <col min="5" max="36" width="9" style="12" customWidth="1"/>
    <col min="37" max="49" width="9" style="12" customWidth="1" outlineLevel="1"/>
    <col min="50" max="51" width="9" style="12" customWidth="1"/>
    <col min="52" max="52" width="15.375" style="12" customWidth="1"/>
    <col min="53" max="58" width="9" style="12" customWidth="1"/>
    <col min="59" max="59" width="11.125" style="12" customWidth="1"/>
    <col min="60" max="60" width="78.875" style="12" customWidth="1"/>
    <col min="61" max="16384" width="8.875" style="1"/>
  </cols>
  <sheetData>
    <row r="1" spans="1:60" ht="35.450000000000003" customHeight="1" x14ac:dyDescent="0.4">
      <c r="B1" s="2"/>
      <c r="C1" s="3"/>
      <c r="D1" s="3"/>
      <c r="E1" s="59" t="s">
        <v>53</v>
      </c>
      <c r="F1" s="59"/>
      <c r="G1" s="59"/>
      <c r="H1" s="59"/>
      <c r="I1" s="59"/>
      <c r="J1" s="59"/>
      <c r="K1" s="59"/>
      <c r="L1" s="57" t="s">
        <v>54</v>
      </c>
      <c r="M1" s="60"/>
      <c r="N1" s="60"/>
      <c r="O1" s="60"/>
      <c r="P1" s="58"/>
      <c r="Q1" s="54" t="s">
        <v>55</v>
      </c>
      <c r="R1" s="56"/>
      <c r="S1" s="55"/>
      <c r="T1" s="50" t="s">
        <v>56</v>
      </c>
      <c r="U1" s="54" t="s">
        <v>57</v>
      </c>
      <c r="V1" s="55"/>
      <c r="W1" s="54" t="s">
        <v>58</v>
      </c>
      <c r="X1" s="56"/>
      <c r="Y1" s="56"/>
      <c r="Z1" s="56"/>
      <c r="AA1" s="56"/>
      <c r="AB1" s="56"/>
      <c r="AC1" s="56"/>
      <c r="AD1" s="55"/>
      <c r="AE1" s="57" t="s">
        <v>59</v>
      </c>
      <c r="AF1" s="60"/>
      <c r="AG1" s="60"/>
      <c r="AH1" s="60"/>
      <c r="AI1" s="60"/>
      <c r="AJ1" s="58"/>
      <c r="AK1" s="57" t="s">
        <v>60</v>
      </c>
      <c r="AL1" s="60"/>
      <c r="AM1" s="60"/>
      <c r="AN1" s="60"/>
      <c r="AO1" s="60"/>
      <c r="AP1" s="60"/>
      <c r="AQ1" s="60"/>
      <c r="AR1" s="60"/>
      <c r="AS1" s="58"/>
      <c r="AT1" s="54" t="s">
        <v>236</v>
      </c>
      <c r="AU1" s="56"/>
      <c r="AV1" s="56"/>
      <c r="AW1" s="55"/>
      <c r="AX1" s="54" t="s">
        <v>62</v>
      </c>
      <c r="AY1" s="55"/>
      <c r="AZ1" s="51" t="s">
        <v>63</v>
      </c>
      <c r="BA1" s="54" t="s">
        <v>64</v>
      </c>
      <c r="BB1" s="55"/>
      <c r="BC1" s="54" t="s">
        <v>65</v>
      </c>
      <c r="BD1" s="55"/>
      <c r="BE1" s="57" t="s">
        <v>66</v>
      </c>
      <c r="BF1" s="58"/>
      <c r="BG1" s="52" t="s">
        <v>235</v>
      </c>
      <c r="BH1" s="49" t="s">
        <v>67</v>
      </c>
    </row>
    <row r="2" spans="1:60" ht="375" customHeight="1" x14ac:dyDescent="0.4">
      <c r="A2" s="39" t="s">
        <v>68</v>
      </c>
      <c r="B2" s="8" t="s">
        <v>69</v>
      </c>
      <c r="C2" s="53" t="s">
        <v>234</v>
      </c>
      <c r="D2" s="8" t="s">
        <v>73</v>
      </c>
      <c r="E2" s="9" t="s">
        <v>233</v>
      </c>
      <c r="F2" s="10" t="s">
        <v>232</v>
      </c>
      <c r="G2" s="10" t="s">
        <v>231</v>
      </c>
      <c r="H2" s="10" t="s">
        <v>238</v>
      </c>
      <c r="I2" s="10" t="s">
        <v>230</v>
      </c>
      <c r="J2" s="10" t="s">
        <v>229</v>
      </c>
      <c r="K2" s="4" t="s">
        <v>228</v>
      </c>
      <c r="L2" s="9" t="s">
        <v>227</v>
      </c>
      <c r="M2" s="10" t="s">
        <v>226</v>
      </c>
      <c r="N2" s="10" t="s">
        <v>225</v>
      </c>
      <c r="O2" s="10" t="s">
        <v>224</v>
      </c>
      <c r="P2" s="4" t="s">
        <v>240</v>
      </c>
      <c r="Q2" s="9" t="s">
        <v>223</v>
      </c>
      <c r="R2" s="10" t="s">
        <v>222</v>
      </c>
      <c r="S2" s="4" t="s">
        <v>221</v>
      </c>
      <c r="T2" s="10" t="s">
        <v>220</v>
      </c>
      <c r="U2" s="9" t="s">
        <v>219</v>
      </c>
      <c r="V2" s="4" t="s">
        <v>218</v>
      </c>
      <c r="W2" s="10" t="s">
        <v>217</v>
      </c>
      <c r="X2" s="10" t="s">
        <v>241</v>
      </c>
      <c r="Y2" s="10" t="s">
        <v>216</v>
      </c>
      <c r="Z2" s="10" t="s">
        <v>239</v>
      </c>
      <c r="AA2" s="10" t="s">
        <v>215</v>
      </c>
      <c r="AB2" s="10" t="s">
        <v>214</v>
      </c>
      <c r="AC2" s="10" t="s">
        <v>213</v>
      </c>
      <c r="AD2" s="10" t="s">
        <v>212</v>
      </c>
      <c r="AE2" s="9" t="s">
        <v>211</v>
      </c>
      <c r="AF2" s="10" t="s">
        <v>210</v>
      </c>
      <c r="AG2" s="10" t="s">
        <v>209</v>
      </c>
      <c r="AH2" s="10" t="s">
        <v>208</v>
      </c>
      <c r="AI2" s="10" t="s">
        <v>207</v>
      </c>
      <c r="AJ2" s="4" t="s">
        <v>206</v>
      </c>
      <c r="AK2" s="9" t="s">
        <v>205</v>
      </c>
      <c r="AL2" s="10" t="s">
        <v>204</v>
      </c>
      <c r="AM2" s="10" t="s">
        <v>203</v>
      </c>
      <c r="AN2" s="10" t="s">
        <v>202</v>
      </c>
      <c r="AO2" s="10" t="s">
        <v>201</v>
      </c>
      <c r="AP2" s="10" t="s">
        <v>200</v>
      </c>
      <c r="AQ2" s="10" t="s">
        <v>199</v>
      </c>
      <c r="AR2" s="10" t="s">
        <v>243</v>
      </c>
      <c r="AS2" s="4" t="s">
        <v>242</v>
      </c>
      <c r="AT2" s="10" t="s">
        <v>198</v>
      </c>
      <c r="AU2" s="10" t="s">
        <v>197</v>
      </c>
      <c r="AV2" s="10" t="s">
        <v>196</v>
      </c>
      <c r="AW2" s="10" t="s">
        <v>195</v>
      </c>
      <c r="AX2" s="9" t="s">
        <v>194</v>
      </c>
      <c r="AY2" s="4" t="s">
        <v>193</v>
      </c>
      <c r="AZ2" s="11" t="s">
        <v>192</v>
      </c>
      <c r="BA2" s="9" t="s">
        <v>244</v>
      </c>
      <c r="BB2" s="9" t="s">
        <v>245</v>
      </c>
      <c r="BC2" s="9" t="s">
        <v>191</v>
      </c>
      <c r="BD2" s="9" t="s">
        <v>190</v>
      </c>
      <c r="BE2" s="9" t="s">
        <v>189</v>
      </c>
      <c r="BF2" s="4" t="s">
        <v>247</v>
      </c>
      <c r="BG2" s="4" t="s">
        <v>246</v>
      </c>
      <c r="BH2" s="11" t="s">
        <v>67</v>
      </c>
    </row>
    <row r="3" spans="1:60" ht="46.5" customHeight="1" x14ac:dyDescent="0.4">
      <c r="A3" s="13">
        <v>1</v>
      </c>
      <c r="B3" s="14">
        <v>45853</v>
      </c>
      <c r="C3" s="15" t="s">
        <v>188</v>
      </c>
      <c r="D3" s="15">
        <v>806</v>
      </c>
      <c r="E3" s="16"/>
      <c r="F3" s="16"/>
      <c r="G3" s="16" t="s">
        <v>121</v>
      </c>
      <c r="H3" s="16"/>
      <c r="I3" s="16" t="s">
        <v>121</v>
      </c>
      <c r="J3" s="16" t="s">
        <v>121</v>
      </c>
      <c r="K3" s="16"/>
      <c r="L3" s="16"/>
      <c r="M3" s="16"/>
      <c r="N3" s="16"/>
      <c r="O3" s="16"/>
      <c r="P3" s="16" t="s">
        <v>121</v>
      </c>
      <c r="Q3" s="16"/>
      <c r="R3" s="16" t="s">
        <v>121</v>
      </c>
      <c r="S3" s="16"/>
      <c r="T3" s="16"/>
      <c r="U3" s="16"/>
      <c r="V3" s="16"/>
      <c r="W3" s="16"/>
      <c r="X3" s="16"/>
      <c r="Y3" s="16"/>
      <c r="Z3" s="16"/>
      <c r="AA3" s="16"/>
      <c r="AB3" s="16"/>
      <c r="AC3" s="16"/>
      <c r="AD3" s="16"/>
      <c r="AE3" s="16"/>
      <c r="AF3" s="16"/>
      <c r="AG3" s="16"/>
      <c r="AH3" s="16" t="s">
        <v>121</v>
      </c>
      <c r="AI3" s="16"/>
      <c r="AJ3" s="16"/>
      <c r="AK3" s="16"/>
      <c r="AL3" s="16"/>
      <c r="AM3" s="16"/>
      <c r="AN3" s="16"/>
      <c r="AO3" s="16"/>
      <c r="AP3" s="16"/>
      <c r="AQ3" s="16"/>
      <c r="AR3" s="16"/>
      <c r="AS3" s="16"/>
      <c r="AT3" s="16"/>
      <c r="AU3" s="16"/>
      <c r="AV3" s="16"/>
      <c r="AW3" s="16"/>
      <c r="AX3" s="16" t="s">
        <v>121</v>
      </c>
      <c r="AY3" s="16" t="s">
        <v>121</v>
      </c>
      <c r="AZ3" s="16"/>
      <c r="BA3" s="16"/>
      <c r="BB3" s="16"/>
      <c r="BC3" s="16"/>
      <c r="BD3" s="16"/>
      <c r="BE3" s="16"/>
      <c r="BF3" s="16"/>
      <c r="BG3" s="16"/>
      <c r="BH3" s="17"/>
    </row>
    <row r="4" spans="1:60" ht="46.5" customHeight="1" x14ac:dyDescent="0.4">
      <c r="A4" s="13">
        <v>2</v>
      </c>
      <c r="B4" s="14">
        <v>45853</v>
      </c>
      <c r="C4" s="15" t="s">
        <v>187</v>
      </c>
      <c r="D4" s="13">
        <v>486</v>
      </c>
      <c r="E4" s="16"/>
      <c r="F4" s="16"/>
      <c r="G4" s="16"/>
      <c r="H4" s="16"/>
      <c r="I4" s="16"/>
      <c r="J4" s="16"/>
      <c r="K4" s="16"/>
      <c r="L4" s="16"/>
      <c r="M4" s="16"/>
      <c r="N4" s="16" t="s">
        <v>121</v>
      </c>
      <c r="O4" s="16" t="s">
        <v>121</v>
      </c>
      <c r="P4" s="16" t="s">
        <v>121</v>
      </c>
      <c r="Q4" s="16" t="s">
        <v>121</v>
      </c>
      <c r="R4" s="16" t="s">
        <v>121</v>
      </c>
      <c r="S4" s="16"/>
      <c r="T4" s="16"/>
      <c r="U4" s="16" t="s">
        <v>121</v>
      </c>
      <c r="V4" s="16" t="s">
        <v>121</v>
      </c>
      <c r="W4" s="16"/>
      <c r="X4" s="16" t="s">
        <v>121</v>
      </c>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t="s">
        <v>164</v>
      </c>
      <c r="BA4" s="16"/>
      <c r="BB4" s="16"/>
      <c r="BC4" s="16"/>
      <c r="BD4" s="16"/>
      <c r="BE4" s="16"/>
      <c r="BF4" s="16"/>
      <c r="BG4" s="16"/>
      <c r="BH4" s="17"/>
    </row>
    <row r="5" spans="1:60" ht="46.5" customHeight="1" x14ac:dyDescent="0.4">
      <c r="A5" s="13">
        <v>3</v>
      </c>
      <c r="B5" s="14">
        <v>46239</v>
      </c>
      <c r="C5" s="15" t="s">
        <v>186</v>
      </c>
      <c r="D5" s="13">
        <v>667</v>
      </c>
      <c r="E5" s="16" t="s">
        <v>121</v>
      </c>
      <c r="F5" s="16"/>
      <c r="G5" s="16"/>
      <c r="H5" s="16"/>
      <c r="I5" s="16" t="s">
        <v>121</v>
      </c>
      <c r="J5" s="16"/>
      <c r="K5" s="16"/>
      <c r="L5" s="16"/>
      <c r="M5" s="16"/>
      <c r="N5" s="16"/>
      <c r="O5" s="16"/>
      <c r="P5" s="16"/>
      <c r="Q5" s="16"/>
      <c r="R5" s="16" t="s">
        <v>121</v>
      </c>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t="s">
        <v>121</v>
      </c>
      <c r="AY5" s="16" t="s">
        <v>121</v>
      </c>
      <c r="AZ5" s="16"/>
      <c r="BA5" s="16"/>
      <c r="BB5" s="16"/>
      <c r="BC5" s="16"/>
      <c r="BD5" s="16"/>
      <c r="BE5" s="16"/>
      <c r="BF5" s="16"/>
      <c r="BG5" s="16"/>
      <c r="BH5" s="17"/>
    </row>
    <row r="6" spans="1:60" ht="46.5" customHeight="1" x14ac:dyDescent="0.4">
      <c r="A6" s="13">
        <v>4</v>
      </c>
      <c r="B6" s="14">
        <v>46239</v>
      </c>
      <c r="C6" s="15" t="s">
        <v>185</v>
      </c>
      <c r="D6" s="13">
        <v>910</v>
      </c>
      <c r="E6" s="16"/>
      <c r="F6" s="16"/>
      <c r="G6" s="16"/>
      <c r="H6" s="16"/>
      <c r="I6" s="16" t="s">
        <v>121</v>
      </c>
      <c r="J6" s="16" t="s">
        <v>121</v>
      </c>
      <c r="K6" s="16"/>
      <c r="L6" s="16"/>
      <c r="M6" s="16"/>
      <c r="N6" s="16"/>
      <c r="O6" s="16"/>
      <c r="P6" s="16" t="s">
        <v>121</v>
      </c>
      <c r="Q6" s="16"/>
      <c r="R6" s="16"/>
      <c r="S6" s="16"/>
      <c r="T6" s="16" t="s">
        <v>121</v>
      </c>
      <c r="U6" s="16"/>
      <c r="V6" s="16"/>
      <c r="W6" s="16"/>
      <c r="X6" s="16"/>
      <c r="Y6" s="16"/>
      <c r="Z6" s="16"/>
      <c r="AA6" s="16"/>
      <c r="AB6" s="16"/>
      <c r="AC6" s="16"/>
      <c r="AD6" s="16" t="s">
        <v>121</v>
      </c>
      <c r="AE6" s="16"/>
      <c r="AF6" s="16"/>
      <c r="AG6" s="16"/>
      <c r="AH6" s="16"/>
      <c r="AI6" s="16"/>
      <c r="AJ6" s="16"/>
      <c r="AK6" s="16"/>
      <c r="AL6" s="16"/>
      <c r="AM6" s="16"/>
      <c r="AN6" s="16"/>
      <c r="AO6" s="16"/>
      <c r="AP6" s="16"/>
      <c r="AQ6" s="16"/>
      <c r="AR6" s="16"/>
      <c r="AS6" s="16"/>
      <c r="AT6" s="16"/>
      <c r="AU6" s="16" t="s">
        <v>121</v>
      </c>
      <c r="AV6" s="16"/>
      <c r="AW6" s="16"/>
      <c r="AX6" s="16" t="s">
        <v>121</v>
      </c>
      <c r="AY6" s="16"/>
      <c r="AZ6" s="16" t="s">
        <v>164</v>
      </c>
      <c r="BA6" s="16"/>
      <c r="BB6" s="16"/>
      <c r="BC6" s="16"/>
      <c r="BD6" s="16"/>
      <c r="BE6" s="16"/>
      <c r="BF6" s="16"/>
      <c r="BG6" s="16"/>
      <c r="BH6" s="17"/>
    </row>
    <row r="7" spans="1:60" ht="46.5" customHeight="1" x14ac:dyDescent="0.4">
      <c r="A7" s="13">
        <v>5</v>
      </c>
      <c r="B7" s="14">
        <v>45895</v>
      </c>
      <c r="C7" s="15" t="s">
        <v>184</v>
      </c>
      <c r="D7" s="13">
        <v>613</v>
      </c>
      <c r="E7" s="16"/>
      <c r="F7" s="16"/>
      <c r="G7" s="16"/>
      <c r="H7" s="16"/>
      <c r="I7" s="16"/>
      <c r="J7" s="16"/>
      <c r="K7" s="16"/>
      <c r="L7" s="16" t="s">
        <v>121</v>
      </c>
      <c r="M7" s="16"/>
      <c r="N7" s="16" t="s">
        <v>121</v>
      </c>
      <c r="O7" s="16"/>
      <c r="P7" s="16" t="s">
        <v>121</v>
      </c>
      <c r="Q7" s="16"/>
      <c r="R7" s="16"/>
      <c r="S7" s="16" t="s">
        <v>121</v>
      </c>
      <c r="T7" s="16"/>
      <c r="U7" s="16"/>
      <c r="V7" s="16"/>
      <c r="W7" s="16"/>
      <c r="X7" s="16"/>
      <c r="Y7" s="16"/>
      <c r="Z7" s="16"/>
      <c r="AA7" s="16"/>
      <c r="AB7" s="16"/>
      <c r="AC7" s="16" t="s">
        <v>121</v>
      </c>
      <c r="AD7" s="16" t="s">
        <v>121</v>
      </c>
      <c r="AE7" s="16"/>
      <c r="AF7" s="16"/>
      <c r="AG7" s="16"/>
      <c r="AH7" s="16"/>
      <c r="AI7" s="16"/>
      <c r="AJ7" s="16"/>
      <c r="AK7" s="16"/>
      <c r="AL7" s="16"/>
      <c r="AM7" s="16"/>
      <c r="AN7" s="16"/>
      <c r="AO7" s="16"/>
      <c r="AP7" s="16"/>
      <c r="AQ7" s="16"/>
      <c r="AR7" s="16" t="s">
        <v>121</v>
      </c>
      <c r="AS7" s="16"/>
      <c r="AT7" s="16"/>
      <c r="AU7" s="16"/>
      <c r="AV7" s="16"/>
      <c r="AW7" s="16"/>
      <c r="AX7" s="16" t="s">
        <v>121</v>
      </c>
      <c r="AY7" s="16" t="s">
        <v>121</v>
      </c>
      <c r="AZ7" s="16"/>
      <c r="BA7" s="16"/>
      <c r="BB7" s="16"/>
      <c r="BC7" s="16"/>
      <c r="BD7" s="16"/>
      <c r="BE7" s="16"/>
      <c r="BF7" s="16"/>
      <c r="BG7" s="16"/>
      <c r="BH7" s="17" t="s">
        <v>126</v>
      </c>
    </row>
    <row r="8" spans="1:60" ht="46.5" customHeight="1" x14ac:dyDescent="0.4">
      <c r="A8" s="13">
        <v>6</v>
      </c>
      <c r="B8" s="14">
        <v>45895</v>
      </c>
      <c r="C8" s="15" t="s">
        <v>183</v>
      </c>
      <c r="D8" s="13">
        <v>300</v>
      </c>
      <c r="E8" s="16" t="s">
        <v>121</v>
      </c>
      <c r="F8" s="16"/>
      <c r="G8" s="16"/>
      <c r="H8" s="16"/>
      <c r="I8" s="16"/>
      <c r="J8" s="16"/>
      <c r="K8" s="16"/>
      <c r="L8" s="16"/>
      <c r="M8" s="16"/>
      <c r="N8" s="16"/>
      <c r="O8" s="16"/>
      <c r="P8" s="16" t="s">
        <v>121</v>
      </c>
      <c r="Q8" s="16"/>
      <c r="R8" s="16"/>
      <c r="S8" s="16"/>
      <c r="T8" s="16"/>
      <c r="U8" s="16"/>
      <c r="V8" s="16"/>
      <c r="W8" s="16"/>
      <c r="X8" s="16"/>
      <c r="Y8" s="16"/>
      <c r="Z8" s="16"/>
      <c r="AA8" s="16"/>
      <c r="AB8" s="16"/>
      <c r="AC8" s="16"/>
      <c r="AD8" s="16"/>
      <c r="AE8" s="16"/>
      <c r="AF8" s="16"/>
      <c r="AG8" s="16"/>
      <c r="AH8" s="16"/>
      <c r="AI8" s="16"/>
      <c r="AJ8" s="16"/>
      <c r="AK8" s="16" t="s">
        <v>121</v>
      </c>
      <c r="AL8" s="16"/>
      <c r="AM8" s="16"/>
      <c r="AN8" s="16"/>
      <c r="AO8" s="16"/>
      <c r="AP8" s="16"/>
      <c r="AQ8" s="16"/>
      <c r="AR8" s="16" t="s">
        <v>121</v>
      </c>
      <c r="AS8" s="16"/>
      <c r="AT8" s="16"/>
      <c r="AU8" s="16"/>
      <c r="AV8" s="16"/>
      <c r="AW8" s="16"/>
      <c r="AX8" s="16"/>
      <c r="AY8" s="16"/>
      <c r="AZ8" s="16"/>
      <c r="BA8" s="16"/>
      <c r="BB8" s="16"/>
      <c r="BC8" s="16"/>
      <c r="BD8" s="16"/>
      <c r="BE8" s="16"/>
      <c r="BF8" s="16"/>
      <c r="BG8" s="16"/>
      <c r="BH8" s="17" t="s">
        <v>128</v>
      </c>
    </row>
    <row r="9" spans="1:60" ht="46.5" customHeight="1" x14ac:dyDescent="0.4">
      <c r="A9" s="13">
        <v>7</v>
      </c>
      <c r="B9" s="14">
        <v>45910</v>
      </c>
      <c r="C9" s="15" t="s">
        <v>182</v>
      </c>
      <c r="D9" s="13">
        <v>768</v>
      </c>
      <c r="E9" s="16" t="s">
        <v>121</v>
      </c>
      <c r="F9" s="16" t="s">
        <v>121</v>
      </c>
      <c r="G9" s="16" t="s">
        <v>121</v>
      </c>
      <c r="H9" s="16"/>
      <c r="I9" s="16"/>
      <c r="J9" s="16"/>
      <c r="K9" s="16"/>
      <c r="L9" s="16"/>
      <c r="M9" s="16"/>
      <c r="N9" s="16" t="s">
        <v>121</v>
      </c>
      <c r="O9" s="16"/>
      <c r="P9" s="16" t="s">
        <v>121</v>
      </c>
      <c r="Q9" s="16"/>
      <c r="R9" s="16"/>
      <c r="S9" s="16"/>
      <c r="T9" s="16"/>
      <c r="U9" s="16"/>
      <c r="V9" s="16"/>
      <c r="W9" s="16"/>
      <c r="X9" s="16" t="s">
        <v>121</v>
      </c>
      <c r="Y9" s="16"/>
      <c r="Z9" s="16"/>
      <c r="AA9" s="16"/>
      <c r="AB9" s="16"/>
      <c r="AC9" s="16"/>
      <c r="AD9" s="16"/>
      <c r="AE9" s="16" t="s">
        <v>121</v>
      </c>
      <c r="AF9" s="16"/>
      <c r="AG9" s="16"/>
      <c r="AH9" s="16" t="s">
        <v>121</v>
      </c>
      <c r="AI9" s="16" t="s">
        <v>121</v>
      </c>
      <c r="AJ9" s="16"/>
      <c r="AK9" s="16"/>
      <c r="AL9" s="16"/>
      <c r="AM9" s="16"/>
      <c r="AN9" s="16"/>
      <c r="AO9" s="16"/>
      <c r="AP9" s="16"/>
      <c r="AQ9" s="16"/>
      <c r="AR9" s="16"/>
      <c r="AS9" s="16"/>
      <c r="AT9" s="16"/>
      <c r="AU9" s="16"/>
      <c r="AV9" s="16"/>
      <c r="AW9" s="16"/>
      <c r="AX9" s="16" t="s">
        <v>121</v>
      </c>
      <c r="AY9" s="16" t="s">
        <v>121</v>
      </c>
      <c r="AZ9" s="16"/>
      <c r="BA9" s="16"/>
      <c r="BB9" s="16"/>
      <c r="BC9" s="16"/>
      <c r="BD9" s="16" t="s">
        <v>121</v>
      </c>
      <c r="BE9" s="16"/>
      <c r="BF9" s="16"/>
      <c r="BG9" s="16"/>
      <c r="BH9" s="17" t="s">
        <v>130</v>
      </c>
    </row>
    <row r="10" spans="1:60" ht="46.5" customHeight="1" x14ac:dyDescent="0.4">
      <c r="A10" s="13">
        <v>8</v>
      </c>
      <c r="B10" s="14">
        <v>45910</v>
      </c>
      <c r="C10" s="15" t="s">
        <v>181</v>
      </c>
      <c r="D10" s="13">
        <v>300</v>
      </c>
      <c r="E10" s="16"/>
      <c r="F10" s="16"/>
      <c r="G10" s="16"/>
      <c r="H10" s="16"/>
      <c r="I10" s="16" t="s">
        <v>121</v>
      </c>
      <c r="J10" s="16" t="s">
        <v>121</v>
      </c>
      <c r="K10" s="16"/>
      <c r="L10" s="16"/>
      <c r="M10" s="16"/>
      <c r="N10" s="16"/>
      <c r="O10" s="16"/>
      <c r="P10" s="16"/>
      <c r="Q10" s="16" t="s">
        <v>121</v>
      </c>
      <c r="R10" s="16"/>
      <c r="S10" s="16"/>
      <c r="T10" s="16" t="s">
        <v>121</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7" t="s">
        <v>132</v>
      </c>
    </row>
    <row r="11" spans="1:60" ht="46.5" customHeight="1" x14ac:dyDescent="0.4">
      <c r="A11" s="13">
        <v>9</v>
      </c>
      <c r="B11" s="14">
        <v>45931</v>
      </c>
      <c r="C11" s="15" t="s">
        <v>180</v>
      </c>
      <c r="D11" s="13">
        <v>532</v>
      </c>
      <c r="E11" s="16"/>
      <c r="F11" s="16"/>
      <c r="G11" s="16" t="s">
        <v>121</v>
      </c>
      <c r="H11" s="16"/>
      <c r="I11" s="16"/>
      <c r="J11" s="16"/>
      <c r="K11" s="16"/>
      <c r="L11" s="16"/>
      <c r="M11" s="16"/>
      <c r="N11" s="16"/>
      <c r="O11" s="16"/>
      <c r="P11" s="16"/>
      <c r="Q11" s="16"/>
      <c r="R11" s="16"/>
      <c r="S11" s="16"/>
      <c r="T11" s="16" t="s">
        <v>121</v>
      </c>
      <c r="U11" s="16" t="s">
        <v>121</v>
      </c>
      <c r="V11" s="16"/>
      <c r="W11" s="16"/>
      <c r="X11" s="16"/>
      <c r="Y11" s="16"/>
      <c r="Z11" s="16"/>
      <c r="AA11" s="16"/>
      <c r="AB11" s="16"/>
      <c r="AC11" s="16"/>
      <c r="AD11" s="16" t="s">
        <v>121</v>
      </c>
      <c r="AE11" s="16"/>
      <c r="AF11" s="16"/>
      <c r="AG11" s="16"/>
      <c r="AH11" s="16"/>
      <c r="AI11" s="16"/>
      <c r="AJ11" s="16" t="s">
        <v>121</v>
      </c>
      <c r="AK11" s="16"/>
      <c r="AL11" s="16"/>
      <c r="AM11" s="16"/>
      <c r="AN11" s="16"/>
      <c r="AO11" s="16"/>
      <c r="AP11" s="16"/>
      <c r="AQ11" s="16"/>
      <c r="AR11" s="16"/>
      <c r="AS11" s="16"/>
      <c r="AT11" s="16"/>
      <c r="AU11" s="16"/>
      <c r="AV11" s="16"/>
      <c r="AW11" s="16"/>
      <c r="AX11" s="16" t="s">
        <v>121</v>
      </c>
      <c r="AY11" s="16" t="s">
        <v>121</v>
      </c>
      <c r="AZ11" s="16" t="s">
        <v>121</v>
      </c>
      <c r="BA11" s="16"/>
      <c r="BB11" s="16"/>
      <c r="BC11" s="16"/>
      <c r="BD11" s="16"/>
      <c r="BE11" s="16"/>
      <c r="BF11" s="16"/>
      <c r="BG11" s="16"/>
      <c r="BH11" s="17"/>
    </row>
    <row r="12" spans="1:60" ht="46.5" customHeight="1" x14ac:dyDescent="0.4">
      <c r="A12" s="13">
        <v>10</v>
      </c>
      <c r="B12" s="14">
        <v>45931</v>
      </c>
      <c r="C12" s="15" t="s">
        <v>179</v>
      </c>
      <c r="D12" s="13">
        <v>131</v>
      </c>
      <c r="E12" s="16" t="s">
        <v>121</v>
      </c>
      <c r="F12" s="16"/>
      <c r="G12" s="16"/>
      <c r="H12" s="16" t="s">
        <v>121</v>
      </c>
      <c r="I12" s="16"/>
      <c r="J12" s="16"/>
      <c r="K12" s="16"/>
      <c r="L12" s="16"/>
      <c r="M12" s="16"/>
      <c r="N12" s="16"/>
      <c r="O12" s="16"/>
      <c r="P12" s="16"/>
      <c r="Q12" s="16" t="s">
        <v>121</v>
      </c>
      <c r="R12" s="16" t="s">
        <v>121</v>
      </c>
      <c r="S12" s="16" t="s">
        <v>121</v>
      </c>
      <c r="T12" s="16"/>
      <c r="U12" s="16"/>
      <c r="V12" s="16"/>
      <c r="W12" s="16" t="s">
        <v>121</v>
      </c>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t="s">
        <v>121</v>
      </c>
      <c r="AZ12" s="16" t="s">
        <v>164</v>
      </c>
      <c r="BA12" s="16"/>
      <c r="BB12" s="16"/>
      <c r="BC12" s="16"/>
      <c r="BD12" s="16" t="s">
        <v>121</v>
      </c>
      <c r="BE12" s="16"/>
      <c r="BF12" s="16"/>
      <c r="BG12" s="16"/>
      <c r="BH12" s="17" t="s">
        <v>135</v>
      </c>
    </row>
    <row r="13" spans="1:60" ht="46.5" customHeight="1" x14ac:dyDescent="0.4">
      <c r="A13" s="13">
        <v>11</v>
      </c>
      <c r="B13" s="14">
        <v>45959</v>
      </c>
      <c r="C13" s="15" t="s">
        <v>178</v>
      </c>
      <c r="D13" s="13">
        <v>815</v>
      </c>
      <c r="E13" s="16"/>
      <c r="F13" s="16"/>
      <c r="G13" s="16" t="s">
        <v>121</v>
      </c>
      <c r="H13" s="16"/>
      <c r="I13" s="16" t="s">
        <v>121</v>
      </c>
      <c r="J13" s="16"/>
      <c r="K13" s="16"/>
      <c r="L13" s="16" t="s">
        <v>121</v>
      </c>
      <c r="M13" s="16"/>
      <c r="N13" s="16" t="s">
        <v>121</v>
      </c>
      <c r="O13" s="16"/>
      <c r="P13" s="16" t="s">
        <v>121</v>
      </c>
      <c r="Q13" s="16"/>
      <c r="R13" s="16" t="s">
        <v>121</v>
      </c>
      <c r="S13" s="16" t="s">
        <v>121</v>
      </c>
      <c r="T13" s="16" t="s">
        <v>121</v>
      </c>
      <c r="U13" s="16"/>
      <c r="V13" s="16"/>
      <c r="W13" s="16"/>
      <c r="X13" s="16"/>
      <c r="Y13" s="16"/>
      <c r="Z13" s="16"/>
      <c r="AA13" s="16"/>
      <c r="AB13" s="16"/>
      <c r="AC13" s="16"/>
      <c r="AD13" s="16" t="s">
        <v>121</v>
      </c>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7" t="s">
        <v>248</v>
      </c>
    </row>
    <row r="14" spans="1:60" ht="46.5" customHeight="1" x14ac:dyDescent="0.4">
      <c r="A14" s="13">
        <v>12</v>
      </c>
      <c r="B14" s="14">
        <v>45959</v>
      </c>
      <c r="C14" s="15" t="s">
        <v>177</v>
      </c>
      <c r="D14" s="13">
        <v>702</v>
      </c>
      <c r="E14" s="16" t="s">
        <v>121</v>
      </c>
      <c r="F14" s="16"/>
      <c r="G14" s="16" t="s">
        <v>121</v>
      </c>
      <c r="H14" s="16"/>
      <c r="I14" s="16"/>
      <c r="J14" s="16"/>
      <c r="K14" s="16"/>
      <c r="L14" s="16"/>
      <c r="M14" s="16"/>
      <c r="N14" s="16" t="s">
        <v>121</v>
      </c>
      <c r="O14" s="16"/>
      <c r="P14" s="16" t="s">
        <v>121</v>
      </c>
      <c r="Q14" s="16" t="s">
        <v>121</v>
      </c>
      <c r="R14" s="16"/>
      <c r="S14" s="16"/>
      <c r="T14" s="16"/>
      <c r="U14" s="16"/>
      <c r="V14" s="16"/>
      <c r="W14" s="16"/>
      <c r="X14" s="16" t="s">
        <v>121</v>
      </c>
      <c r="Y14" s="16"/>
      <c r="Z14" s="16"/>
      <c r="AA14" s="16"/>
      <c r="AB14" s="16"/>
      <c r="AC14" s="16"/>
      <c r="AD14" s="16"/>
      <c r="AE14" s="16"/>
      <c r="AF14" s="16"/>
      <c r="AG14" s="16"/>
      <c r="AH14" s="16" t="s">
        <v>121</v>
      </c>
      <c r="AI14" s="16"/>
      <c r="AJ14" s="16" t="s">
        <v>121</v>
      </c>
      <c r="AK14" s="16"/>
      <c r="AL14" s="16"/>
      <c r="AM14" s="16"/>
      <c r="AN14" s="16"/>
      <c r="AO14" s="16"/>
      <c r="AP14" s="16"/>
      <c r="AQ14" s="16"/>
      <c r="AR14" s="16"/>
      <c r="AS14" s="16"/>
      <c r="AT14" s="16"/>
      <c r="AU14" s="16"/>
      <c r="AV14" s="16"/>
      <c r="AW14" s="16"/>
      <c r="AX14" s="16"/>
      <c r="AY14" s="16"/>
      <c r="AZ14" s="16"/>
      <c r="BA14" s="16"/>
      <c r="BB14" s="16"/>
      <c r="BC14" s="16"/>
      <c r="BD14" s="16"/>
      <c r="BE14" s="16" t="s">
        <v>121</v>
      </c>
      <c r="BF14" s="16"/>
      <c r="BG14" s="16"/>
      <c r="BH14" s="17" t="s">
        <v>139</v>
      </c>
    </row>
    <row r="15" spans="1:60" ht="46.5" customHeight="1" x14ac:dyDescent="0.4">
      <c r="A15" s="13">
        <v>13</v>
      </c>
      <c r="B15" s="14">
        <v>45978</v>
      </c>
      <c r="C15" s="15" t="s">
        <v>176</v>
      </c>
      <c r="D15" s="13">
        <v>189</v>
      </c>
      <c r="E15" s="16" t="s">
        <v>121</v>
      </c>
      <c r="F15" s="16"/>
      <c r="G15" s="16"/>
      <c r="H15" s="16" t="s">
        <v>121</v>
      </c>
      <c r="I15" s="16" t="s">
        <v>121</v>
      </c>
      <c r="J15" s="16"/>
      <c r="K15" s="16"/>
      <c r="L15" s="16" t="s">
        <v>121</v>
      </c>
      <c r="M15" s="16"/>
      <c r="N15" s="16"/>
      <c r="O15" s="16"/>
      <c r="P15" s="16"/>
      <c r="Q15" s="16" t="s">
        <v>121</v>
      </c>
      <c r="R15" s="16"/>
      <c r="S15" s="16"/>
      <c r="T15" s="16"/>
      <c r="U15" s="16"/>
      <c r="V15" s="16"/>
      <c r="W15" s="16"/>
      <c r="X15" s="16"/>
      <c r="Y15" s="16"/>
      <c r="Z15" s="16"/>
      <c r="AA15" s="16"/>
      <c r="AB15" s="16"/>
      <c r="AC15" s="16"/>
      <c r="AD15" s="16"/>
      <c r="AE15" s="16"/>
      <c r="AF15" s="16"/>
      <c r="AG15" s="16"/>
      <c r="AH15" s="16"/>
      <c r="AI15" s="16"/>
      <c r="AJ15" s="16" t="s">
        <v>121</v>
      </c>
      <c r="AK15" s="16"/>
      <c r="AL15" s="16"/>
      <c r="AM15" s="16"/>
      <c r="AN15" s="16"/>
      <c r="AO15" s="16"/>
      <c r="AP15" s="16"/>
      <c r="AQ15" s="16"/>
      <c r="AR15" s="16"/>
      <c r="AS15" s="16"/>
      <c r="AT15" s="16"/>
      <c r="AU15" s="16" t="s">
        <v>121</v>
      </c>
      <c r="AV15" s="16"/>
      <c r="AW15" s="16"/>
      <c r="AX15" s="16"/>
      <c r="AY15" s="16"/>
      <c r="AZ15" s="16" t="s">
        <v>164</v>
      </c>
      <c r="BA15" s="16"/>
      <c r="BB15" s="16"/>
      <c r="BC15" s="16"/>
      <c r="BD15" s="16"/>
      <c r="BE15" s="16"/>
      <c r="BF15" s="16" t="s">
        <v>121</v>
      </c>
      <c r="BG15" s="16"/>
      <c r="BH15" s="17" t="s">
        <v>141</v>
      </c>
    </row>
    <row r="16" spans="1:60" ht="46.5" customHeight="1" x14ac:dyDescent="0.4">
      <c r="A16" s="13">
        <v>14</v>
      </c>
      <c r="B16" s="14">
        <v>45978</v>
      </c>
      <c r="C16" s="15" t="s">
        <v>175</v>
      </c>
      <c r="D16" s="13">
        <v>357</v>
      </c>
      <c r="E16" s="16" t="s">
        <v>121</v>
      </c>
      <c r="F16" s="16" t="s">
        <v>121</v>
      </c>
      <c r="G16" s="16" t="s">
        <v>121</v>
      </c>
      <c r="H16" s="16"/>
      <c r="I16" s="16"/>
      <c r="J16" s="16"/>
      <c r="K16" s="16"/>
      <c r="L16" s="16" t="s">
        <v>121</v>
      </c>
      <c r="M16" s="16"/>
      <c r="N16" s="16"/>
      <c r="O16" s="16" t="s">
        <v>121</v>
      </c>
      <c r="P16" s="16" t="s">
        <v>121</v>
      </c>
      <c r="Q16" s="16"/>
      <c r="R16" s="16" t="s">
        <v>121</v>
      </c>
      <c r="S16" s="16"/>
      <c r="T16" s="16"/>
      <c r="U16" s="16"/>
      <c r="V16" s="16"/>
      <c r="W16" s="16"/>
      <c r="X16" s="16"/>
      <c r="Y16" s="16"/>
      <c r="Z16" s="16" t="s">
        <v>121</v>
      </c>
      <c r="AA16" s="16"/>
      <c r="AB16" s="16"/>
      <c r="AC16" s="16"/>
      <c r="AD16" s="16"/>
      <c r="AE16" s="16"/>
      <c r="AF16" s="16"/>
      <c r="AG16" s="16"/>
      <c r="AH16" s="16" t="s">
        <v>121</v>
      </c>
      <c r="AI16" s="16" t="s">
        <v>121</v>
      </c>
      <c r="AJ16" s="16"/>
      <c r="AK16" s="16"/>
      <c r="AL16" s="16"/>
      <c r="AM16" s="16"/>
      <c r="AN16" s="16"/>
      <c r="AO16" s="16"/>
      <c r="AP16" s="16"/>
      <c r="AQ16" s="16" t="s">
        <v>121</v>
      </c>
      <c r="AR16" s="16"/>
      <c r="AS16" s="16"/>
      <c r="AT16" s="16"/>
      <c r="AU16" s="16"/>
      <c r="AV16" s="16"/>
      <c r="AW16" s="16"/>
      <c r="AX16" s="16" t="s">
        <v>121</v>
      </c>
      <c r="AY16" s="16"/>
      <c r="AZ16" s="16" t="s">
        <v>164</v>
      </c>
      <c r="BA16" s="16"/>
      <c r="BB16" s="16"/>
      <c r="BC16" s="16"/>
      <c r="BD16" s="16"/>
      <c r="BE16" s="16"/>
      <c r="BF16" s="16"/>
      <c r="BG16" s="16"/>
      <c r="BH16" s="17" t="s">
        <v>143</v>
      </c>
    </row>
    <row r="17" spans="1:60" ht="46.5" customHeight="1" x14ac:dyDescent="0.4">
      <c r="A17" s="13">
        <v>15</v>
      </c>
      <c r="B17" s="14">
        <v>45986</v>
      </c>
      <c r="C17" s="15" t="s">
        <v>174</v>
      </c>
      <c r="D17" s="13">
        <v>393</v>
      </c>
      <c r="E17" s="16" t="s">
        <v>121</v>
      </c>
      <c r="F17" s="16"/>
      <c r="G17" s="16"/>
      <c r="H17" s="16"/>
      <c r="I17" s="16"/>
      <c r="J17" s="16"/>
      <c r="K17" s="16"/>
      <c r="L17" s="16" t="s">
        <v>121</v>
      </c>
      <c r="M17" s="16"/>
      <c r="N17" s="16" t="s">
        <v>121</v>
      </c>
      <c r="O17" s="16"/>
      <c r="P17" s="16" t="s">
        <v>121</v>
      </c>
      <c r="Q17" s="16" t="s">
        <v>121</v>
      </c>
      <c r="R17" s="16"/>
      <c r="S17" s="16"/>
      <c r="T17" s="16" t="s">
        <v>121</v>
      </c>
      <c r="U17" s="16"/>
      <c r="V17" s="16"/>
      <c r="W17" s="16"/>
      <c r="X17" s="16"/>
      <c r="Y17" s="16"/>
      <c r="Z17" s="16"/>
      <c r="AA17" s="16"/>
      <c r="AB17" s="16"/>
      <c r="AC17" s="16"/>
      <c r="AD17" s="16" t="s">
        <v>121</v>
      </c>
      <c r="AE17" s="16"/>
      <c r="AF17" s="16"/>
      <c r="AG17" s="16"/>
      <c r="AH17" s="16" t="s">
        <v>121</v>
      </c>
      <c r="AI17" s="16"/>
      <c r="AJ17" s="16"/>
      <c r="AK17" s="16"/>
      <c r="AL17" s="16"/>
      <c r="AM17" s="16"/>
      <c r="AN17" s="16"/>
      <c r="AO17" s="16"/>
      <c r="AP17" s="16"/>
      <c r="AQ17" s="16"/>
      <c r="AR17" s="16"/>
      <c r="AS17" s="16"/>
      <c r="AT17" s="16"/>
      <c r="AU17" s="16"/>
      <c r="AV17" s="16"/>
      <c r="AW17" s="16"/>
      <c r="AX17" s="16" t="s">
        <v>121</v>
      </c>
      <c r="AY17" s="16" t="s">
        <v>121</v>
      </c>
      <c r="AZ17" s="16"/>
      <c r="BA17" s="16"/>
      <c r="BB17" s="16"/>
      <c r="BC17" s="16"/>
      <c r="BD17" s="16"/>
      <c r="BE17" s="16"/>
      <c r="BF17" s="16"/>
      <c r="BG17" s="16"/>
      <c r="BH17" s="17" t="s">
        <v>249</v>
      </c>
    </row>
    <row r="18" spans="1:60" ht="46.5" customHeight="1" x14ac:dyDescent="0.4">
      <c r="A18" s="13">
        <v>16</v>
      </c>
      <c r="B18" s="14">
        <v>45986</v>
      </c>
      <c r="C18" s="15" t="s">
        <v>173</v>
      </c>
      <c r="D18" s="13">
        <v>315</v>
      </c>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t="s">
        <v>164</v>
      </c>
      <c r="BA18" s="16"/>
      <c r="BB18" s="16" t="s">
        <v>121</v>
      </c>
      <c r="BC18" s="16" t="s">
        <v>121</v>
      </c>
      <c r="BD18" s="16"/>
      <c r="BE18" s="16"/>
      <c r="BF18" s="16"/>
      <c r="BG18" s="16"/>
      <c r="BH18" s="17"/>
    </row>
    <row r="19" spans="1:60" ht="46.5" customHeight="1" x14ac:dyDescent="0.4">
      <c r="A19" s="13">
        <v>17</v>
      </c>
      <c r="B19" s="14">
        <v>46007</v>
      </c>
      <c r="C19" s="15" t="s">
        <v>172</v>
      </c>
      <c r="D19" s="13">
        <v>1376</v>
      </c>
      <c r="E19" s="16" t="s">
        <v>121</v>
      </c>
      <c r="F19" s="16"/>
      <c r="G19" s="16"/>
      <c r="H19" s="16"/>
      <c r="I19" s="16"/>
      <c r="J19" s="16"/>
      <c r="K19" s="16"/>
      <c r="L19" s="16"/>
      <c r="M19" s="16"/>
      <c r="N19" s="16" t="s">
        <v>121</v>
      </c>
      <c r="O19" s="16" t="s">
        <v>121</v>
      </c>
      <c r="P19" s="16" t="s">
        <v>121</v>
      </c>
      <c r="Q19" s="16" t="s">
        <v>121</v>
      </c>
      <c r="R19" s="16" t="s">
        <v>121</v>
      </c>
      <c r="S19" s="16"/>
      <c r="T19" s="16"/>
      <c r="U19" s="16"/>
      <c r="V19" s="16"/>
      <c r="W19" s="16"/>
      <c r="X19" s="16" t="s">
        <v>121</v>
      </c>
      <c r="Y19" s="16"/>
      <c r="Z19" s="16" t="s">
        <v>121</v>
      </c>
      <c r="AA19" s="16" t="s">
        <v>121</v>
      </c>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t="s">
        <v>121</v>
      </c>
      <c r="AZ19" s="16"/>
      <c r="BA19" s="16" t="s">
        <v>121</v>
      </c>
      <c r="BB19" s="16"/>
      <c r="BC19" s="16"/>
      <c r="BD19" s="16"/>
      <c r="BE19" s="16"/>
      <c r="BF19" s="16"/>
      <c r="BG19" s="16"/>
      <c r="BH19" s="17" t="s">
        <v>148</v>
      </c>
    </row>
    <row r="20" spans="1:60" ht="46.5" customHeight="1" x14ac:dyDescent="0.4">
      <c r="A20" s="13">
        <v>18</v>
      </c>
      <c r="B20" s="14">
        <v>46007</v>
      </c>
      <c r="C20" s="15" t="s">
        <v>171</v>
      </c>
      <c r="D20" s="13">
        <v>250</v>
      </c>
      <c r="E20" s="16" t="s">
        <v>121</v>
      </c>
      <c r="F20" s="16" t="s">
        <v>121</v>
      </c>
      <c r="G20" s="16" t="s">
        <v>121</v>
      </c>
      <c r="H20" s="16"/>
      <c r="I20" s="16"/>
      <c r="J20" s="16"/>
      <c r="K20" s="16"/>
      <c r="L20" s="16" t="s">
        <v>121</v>
      </c>
      <c r="M20" s="16"/>
      <c r="N20" s="16"/>
      <c r="O20" s="16"/>
      <c r="P20" s="16"/>
      <c r="Q20" s="16" t="s">
        <v>121</v>
      </c>
      <c r="R20" s="16"/>
      <c r="S20" s="16"/>
      <c r="T20" s="16" t="s">
        <v>121</v>
      </c>
      <c r="U20" s="16"/>
      <c r="V20" s="16" t="s">
        <v>121</v>
      </c>
      <c r="W20" s="16"/>
      <c r="X20" s="16"/>
      <c r="Y20" s="16"/>
      <c r="Z20" s="16"/>
      <c r="AA20" s="16"/>
      <c r="AB20" s="16"/>
      <c r="AC20" s="16"/>
      <c r="AD20" s="16"/>
      <c r="AE20" s="16"/>
      <c r="AF20" s="16"/>
      <c r="AG20" s="16" t="s">
        <v>121</v>
      </c>
      <c r="AH20" s="16"/>
      <c r="AI20" s="16"/>
      <c r="AJ20" s="16" t="s">
        <v>121</v>
      </c>
      <c r="AK20" s="16"/>
      <c r="AL20" s="16"/>
      <c r="AM20" s="16"/>
      <c r="AN20" s="16"/>
      <c r="AO20" s="16"/>
      <c r="AP20" s="16"/>
      <c r="AQ20" s="16"/>
      <c r="AR20" s="16"/>
      <c r="AS20" s="16"/>
      <c r="AT20" s="16"/>
      <c r="AU20" s="16"/>
      <c r="AV20" s="16"/>
      <c r="AW20" s="16"/>
      <c r="AX20" s="16" t="s">
        <v>121</v>
      </c>
      <c r="AY20" s="16"/>
      <c r="AZ20" s="16"/>
      <c r="BA20" s="16"/>
      <c r="BB20" s="16"/>
      <c r="BC20" s="16"/>
      <c r="BD20" s="16"/>
      <c r="BE20" s="16"/>
      <c r="BF20" s="16" t="s">
        <v>121</v>
      </c>
      <c r="BG20" s="16"/>
      <c r="BH20" s="17" t="s">
        <v>150</v>
      </c>
    </row>
    <row r="21" spans="1:60" ht="46.5" customHeight="1" x14ac:dyDescent="0.4">
      <c r="A21" s="13">
        <v>19</v>
      </c>
      <c r="B21" s="14">
        <v>46036</v>
      </c>
      <c r="C21" s="15" t="s">
        <v>170</v>
      </c>
      <c r="D21" s="13">
        <v>349</v>
      </c>
      <c r="E21" s="16" t="s">
        <v>121</v>
      </c>
      <c r="F21" s="16"/>
      <c r="G21" s="16" t="s">
        <v>121</v>
      </c>
      <c r="H21" s="16" t="s">
        <v>121</v>
      </c>
      <c r="I21" s="16"/>
      <c r="J21" s="16"/>
      <c r="K21" s="16"/>
      <c r="L21" s="16" t="s">
        <v>121</v>
      </c>
      <c r="M21" s="16"/>
      <c r="N21" s="16" t="s">
        <v>121</v>
      </c>
      <c r="O21" s="16"/>
      <c r="P21" s="16" t="s">
        <v>121</v>
      </c>
      <c r="Q21" s="16"/>
      <c r="R21" s="16"/>
      <c r="S21" s="16"/>
      <c r="T21" s="16"/>
      <c r="U21" s="16"/>
      <c r="V21" s="16"/>
      <c r="W21" s="16"/>
      <c r="X21" s="16"/>
      <c r="Y21" s="16"/>
      <c r="Z21" s="16"/>
      <c r="AA21" s="16"/>
      <c r="AB21" s="16"/>
      <c r="AC21" s="16"/>
      <c r="AD21" s="16"/>
      <c r="AE21" s="16"/>
      <c r="AF21" s="16"/>
      <c r="AG21" s="16"/>
      <c r="AH21" s="16"/>
      <c r="AI21" s="16"/>
      <c r="AJ21" s="16"/>
      <c r="AK21" s="16" t="s">
        <v>121</v>
      </c>
      <c r="AL21" s="16"/>
      <c r="AM21" s="16"/>
      <c r="AN21" s="16"/>
      <c r="AO21" s="16"/>
      <c r="AP21" s="16"/>
      <c r="AQ21" s="16" t="s">
        <v>121</v>
      </c>
      <c r="AR21" s="16"/>
      <c r="AS21" s="16"/>
      <c r="AT21" s="16"/>
      <c r="AU21" s="16"/>
      <c r="AV21" s="16"/>
      <c r="AW21" s="16"/>
      <c r="AX21" s="16"/>
      <c r="AY21" s="16"/>
      <c r="AZ21" s="16"/>
      <c r="BA21" s="16"/>
      <c r="BB21" s="16"/>
      <c r="BC21" s="16"/>
      <c r="BD21" s="16"/>
      <c r="BE21" s="16"/>
      <c r="BF21" s="16"/>
      <c r="BG21" s="16"/>
      <c r="BH21" s="17" t="s">
        <v>152</v>
      </c>
    </row>
    <row r="22" spans="1:60" ht="46.5" customHeight="1" x14ac:dyDescent="0.4">
      <c r="A22" s="13">
        <v>20</v>
      </c>
      <c r="B22" s="14">
        <v>46036</v>
      </c>
      <c r="C22" s="15" t="s">
        <v>169</v>
      </c>
      <c r="D22" s="13">
        <v>450</v>
      </c>
      <c r="E22" s="16" t="s">
        <v>121</v>
      </c>
      <c r="F22" s="16"/>
      <c r="G22" s="16" t="s">
        <v>121</v>
      </c>
      <c r="H22" s="16"/>
      <c r="I22" s="16"/>
      <c r="J22" s="16"/>
      <c r="K22" s="16"/>
      <c r="L22" s="16" t="s">
        <v>121</v>
      </c>
      <c r="M22" s="16"/>
      <c r="N22" s="16" t="s">
        <v>121</v>
      </c>
      <c r="O22" s="16" t="s">
        <v>121</v>
      </c>
      <c r="P22" s="16" t="s">
        <v>121</v>
      </c>
      <c r="Q22" s="16"/>
      <c r="R22" s="16" t="s">
        <v>121</v>
      </c>
      <c r="S22" s="16"/>
      <c r="T22" s="16"/>
      <c r="U22" s="16"/>
      <c r="V22" s="16"/>
      <c r="W22" s="16"/>
      <c r="X22" s="16" t="s">
        <v>121</v>
      </c>
      <c r="Y22" s="16"/>
      <c r="Z22" s="16" t="s">
        <v>121</v>
      </c>
      <c r="AA22" s="16"/>
      <c r="AB22" s="16"/>
      <c r="AC22" s="16"/>
      <c r="AD22" s="16"/>
      <c r="AE22" s="16" t="s">
        <v>121</v>
      </c>
      <c r="AF22" s="16"/>
      <c r="AG22" s="16"/>
      <c r="AH22" s="16"/>
      <c r="AI22" s="16"/>
      <c r="AJ22" s="16"/>
      <c r="AK22" s="16"/>
      <c r="AL22" s="16"/>
      <c r="AM22" s="16"/>
      <c r="AN22" s="16"/>
      <c r="AO22" s="16"/>
      <c r="AP22" s="16"/>
      <c r="AQ22" s="16" t="s">
        <v>121</v>
      </c>
      <c r="AR22" s="16"/>
      <c r="AS22" s="16"/>
      <c r="AT22" s="16"/>
      <c r="AU22" s="16"/>
      <c r="AV22" s="16"/>
      <c r="AW22" s="16"/>
      <c r="AX22" s="16" t="s">
        <v>121</v>
      </c>
      <c r="AY22" s="16" t="s">
        <v>121</v>
      </c>
      <c r="AZ22" s="16"/>
      <c r="BA22" s="16"/>
      <c r="BB22" s="16"/>
      <c r="BC22" s="16"/>
      <c r="BD22" s="16"/>
      <c r="BE22" s="16"/>
      <c r="BF22" s="16"/>
      <c r="BG22" s="16"/>
      <c r="BH22" s="17" t="s">
        <v>154</v>
      </c>
    </row>
    <row r="23" spans="1:60" ht="46.5" customHeight="1" x14ac:dyDescent="0.4">
      <c r="A23" s="13">
        <v>21</v>
      </c>
      <c r="B23" s="14">
        <v>46052</v>
      </c>
      <c r="C23" s="15" t="s">
        <v>168</v>
      </c>
      <c r="D23" s="13">
        <v>427</v>
      </c>
      <c r="E23" s="16"/>
      <c r="F23" s="16"/>
      <c r="G23" s="16" t="s">
        <v>121</v>
      </c>
      <c r="H23" s="16"/>
      <c r="I23" s="16"/>
      <c r="J23" s="16"/>
      <c r="K23" s="16"/>
      <c r="L23" s="16" t="s">
        <v>121</v>
      </c>
      <c r="M23" s="16" t="s">
        <v>121</v>
      </c>
      <c r="N23" s="16" t="s">
        <v>121</v>
      </c>
      <c r="O23" s="16" t="s">
        <v>121</v>
      </c>
      <c r="P23" s="16" t="s">
        <v>121</v>
      </c>
      <c r="Q23" s="16"/>
      <c r="R23" s="16" t="s">
        <v>121</v>
      </c>
      <c r="S23" s="16"/>
      <c r="T23" s="16"/>
      <c r="U23" s="16"/>
      <c r="V23" s="16"/>
      <c r="W23" s="16"/>
      <c r="X23" s="16" t="s">
        <v>121</v>
      </c>
      <c r="Y23" s="16"/>
      <c r="Z23" s="16"/>
      <c r="AA23" s="16"/>
      <c r="AB23" s="16"/>
      <c r="AC23" s="16"/>
      <c r="AD23" s="16"/>
      <c r="AE23" s="16"/>
      <c r="AF23" s="16"/>
      <c r="AG23" s="16"/>
      <c r="AH23" s="16"/>
      <c r="AI23" s="16"/>
      <c r="AJ23" s="16"/>
      <c r="AK23" s="16" t="s">
        <v>121</v>
      </c>
      <c r="AL23" s="16"/>
      <c r="AM23" s="16"/>
      <c r="AN23" s="16"/>
      <c r="AO23" s="16"/>
      <c r="AP23" s="16"/>
      <c r="AQ23" s="16"/>
      <c r="AR23" s="16"/>
      <c r="AS23" s="16"/>
      <c r="AT23" s="16"/>
      <c r="AU23" s="16"/>
      <c r="AV23" s="16"/>
      <c r="AW23" s="16"/>
      <c r="AX23" s="16"/>
      <c r="AY23" s="16"/>
      <c r="AZ23" s="16"/>
      <c r="BA23" s="16"/>
      <c r="BB23" s="16"/>
      <c r="BC23" s="16"/>
      <c r="BD23" s="16" t="s">
        <v>121</v>
      </c>
      <c r="BE23" s="16"/>
      <c r="BF23" s="16"/>
      <c r="BG23" s="16"/>
      <c r="BH23" s="17" t="s">
        <v>156</v>
      </c>
    </row>
    <row r="24" spans="1:60" ht="46.5" customHeight="1" x14ac:dyDescent="0.4">
      <c r="A24" s="13">
        <v>22</v>
      </c>
      <c r="B24" s="14">
        <v>46052</v>
      </c>
      <c r="C24" s="15" t="s">
        <v>167</v>
      </c>
      <c r="D24" s="13">
        <v>608</v>
      </c>
      <c r="E24" s="16" t="s">
        <v>121</v>
      </c>
      <c r="F24" s="16"/>
      <c r="G24" s="16"/>
      <c r="H24" s="16"/>
      <c r="I24" s="16"/>
      <c r="J24" s="16"/>
      <c r="K24" s="16"/>
      <c r="L24" s="16" t="s">
        <v>121</v>
      </c>
      <c r="M24" s="16"/>
      <c r="N24" s="16" t="s">
        <v>121</v>
      </c>
      <c r="O24" s="16"/>
      <c r="P24" s="16" t="s">
        <v>121</v>
      </c>
      <c r="Q24" s="16" t="s">
        <v>121</v>
      </c>
      <c r="R24" s="16"/>
      <c r="S24" s="16"/>
      <c r="T24" s="16"/>
      <c r="U24" s="16"/>
      <c r="V24" s="16"/>
      <c r="W24" s="16"/>
      <c r="X24" s="16"/>
      <c r="Y24" s="16"/>
      <c r="Z24" s="16"/>
      <c r="AA24" s="16" t="s">
        <v>121</v>
      </c>
      <c r="AB24" s="16" t="s">
        <v>121</v>
      </c>
      <c r="AC24" s="16"/>
      <c r="AD24" s="16"/>
      <c r="AE24" s="16"/>
      <c r="AF24" s="16"/>
      <c r="AG24" s="16"/>
      <c r="AH24" s="16" t="s">
        <v>121</v>
      </c>
      <c r="AI24" s="16"/>
      <c r="AJ24" s="16"/>
      <c r="AK24" s="16"/>
      <c r="AL24" s="16"/>
      <c r="AM24" s="16"/>
      <c r="AN24" s="16"/>
      <c r="AO24" s="16"/>
      <c r="AP24" s="16"/>
      <c r="AQ24" s="16"/>
      <c r="AR24" s="16"/>
      <c r="AS24" s="16"/>
      <c r="AT24" s="16"/>
      <c r="AU24" s="16"/>
      <c r="AV24" s="16"/>
      <c r="AW24" s="16"/>
      <c r="AX24" s="16"/>
      <c r="AY24" s="16"/>
      <c r="AZ24" s="16"/>
      <c r="BA24" s="16"/>
      <c r="BB24" s="16"/>
      <c r="BC24" s="16" t="s">
        <v>121</v>
      </c>
      <c r="BD24" s="16"/>
      <c r="BE24" s="16"/>
      <c r="BF24" s="16"/>
      <c r="BG24" s="16"/>
      <c r="BH24" s="17" t="s">
        <v>158</v>
      </c>
    </row>
    <row r="25" spans="1:60" ht="46.5" customHeight="1" x14ac:dyDescent="0.4">
      <c r="A25" s="13">
        <v>23</v>
      </c>
      <c r="B25" s="14">
        <v>46066</v>
      </c>
      <c r="C25" s="15" t="s">
        <v>166</v>
      </c>
      <c r="D25" s="13">
        <v>645</v>
      </c>
      <c r="E25" s="16" t="s">
        <v>121</v>
      </c>
      <c r="F25" s="16"/>
      <c r="G25" s="16"/>
      <c r="H25" s="16"/>
      <c r="I25" s="16"/>
      <c r="J25" s="16"/>
      <c r="K25" s="16" t="s">
        <v>121</v>
      </c>
      <c r="L25" s="16" t="s">
        <v>121</v>
      </c>
      <c r="M25" s="16"/>
      <c r="N25" s="16" t="s">
        <v>121</v>
      </c>
      <c r="O25" s="16"/>
      <c r="P25" s="16" t="s">
        <v>121</v>
      </c>
      <c r="Q25" s="16"/>
      <c r="R25" s="16"/>
      <c r="S25" s="16" t="s">
        <v>121</v>
      </c>
      <c r="T25" s="16"/>
      <c r="U25" s="16"/>
      <c r="V25" s="16"/>
      <c r="W25" s="16"/>
      <c r="X25" s="16" t="s">
        <v>121</v>
      </c>
      <c r="Y25" s="16"/>
      <c r="Z25" s="16"/>
      <c r="AA25" s="16"/>
      <c r="AB25" s="16"/>
      <c r="AC25" s="16"/>
      <c r="AD25" s="16"/>
      <c r="AE25" s="16"/>
      <c r="AF25" s="16"/>
      <c r="AG25" s="16"/>
      <c r="AH25" s="16"/>
      <c r="AI25" s="16"/>
      <c r="AJ25" s="16"/>
      <c r="AK25" s="16"/>
      <c r="AL25" s="16"/>
      <c r="AM25" s="16"/>
      <c r="AN25" s="16"/>
      <c r="AO25" s="16"/>
      <c r="AP25" s="16"/>
      <c r="AQ25" s="16"/>
      <c r="AR25" s="16"/>
      <c r="AS25" s="16"/>
      <c r="AT25" s="16"/>
      <c r="AU25" s="16" t="s">
        <v>121</v>
      </c>
      <c r="AV25" s="16"/>
      <c r="AW25" s="16"/>
      <c r="AX25" s="16"/>
      <c r="AY25" s="16" t="s">
        <v>121</v>
      </c>
      <c r="AZ25" s="16" t="s">
        <v>164</v>
      </c>
      <c r="BA25" s="16"/>
      <c r="BB25" s="16"/>
      <c r="BC25" s="16"/>
      <c r="BD25" s="16"/>
      <c r="BE25" s="16"/>
      <c r="BF25" s="16"/>
      <c r="BG25" s="16"/>
      <c r="BH25" s="17" t="s">
        <v>160</v>
      </c>
    </row>
    <row r="26" spans="1:60" ht="46.5" customHeight="1" x14ac:dyDescent="0.4">
      <c r="A26" s="13">
        <v>24</v>
      </c>
      <c r="B26" s="14">
        <v>46066</v>
      </c>
      <c r="C26" s="15" t="s">
        <v>165</v>
      </c>
      <c r="D26" s="13">
        <v>1138</v>
      </c>
      <c r="E26" s="16" t="s">
        <v>121</v>
      </c>
      <c r="F26" s="16"/>
      <c r="G26" s="16" t="s">
        <v>121</v>
      </c>
      <c r="H26" s="16"/>
      <c r="I26" s="16" t="s">
        <v>121</v>
      </c>
      <c r="J26" s="16"/>
      <c r="K26" s="16"/>
      <c r="L26" s="16" t="s">
        <v>121</v>
      </c>
      <c r="M26" s="16"/>
      <c r="N26" s="16" t="s">
        <v>121</v>
      </c>
      <c r="O26" s="16" t="s">
        <v>121</v>
      </c>
      <c r="P26" s="16" t="s">
        <v>121</v>
      </c>
      <c r="Q26" s="16"/>
      <c r="R26" s="16"/>
      <c r="S26" s="16"/>
      <c r="T26" s="16" t="s">
        <v>121</v>
      </c>
      <c r="U26" s="16"/>
      <c r="V26" s="16"/>
      <c r="W26" s="16"/>
      <c r="X26" s="16" t="s">
        <v>121</v>
      </c>
      <c r="Y26" s="16"/>
      <c r="Z26" s="16" t="s">
        <v>121</v>
      </c>
      <c r="AA26" s="16"/>
      <c r="AB26" s="16" t="s">
        <v>121</v>
      </c>
      <c r="AC26" s="16"/>
      <c r="AD26" s="16"/>
      <c r="AE26" s="16"/>
      <c r="AF26" s="16"/>
      <c r="AG26" s="16"/>
      <c r="AH26" s="16"/>
      <c r="AI26" s="16"/>
      <c r="AJ26" s="16"/>
      <c r="AK26" s="16" t="s">
        <v>121</v>
      </c>
      <c r="AL26" s="16"/>
      <c r="AM26" s="16"/>
      <c r="AN26" s="16"/>
      <c r="AO26" s="16"/>
      <c r="AP26" s="16"/>
      <c r="AQ26" s="16"/>
      <c r="AR26" s="16"/>
      <c r="AS26" s="16" t="s">
        <v>121</v>
      </c>
      <c r="AT26" s="16"/>
      <c r="AU26" s="16"/>
      <c r="AV26" s="16"/>
      <c r="AW26" s="16"/>
      <c r="AX26" s="16"/>
      <c r="AY26" s="16"/>
      <c r="AZ26" s="16" t="s">
        <v>164</v>
      </c>
      <c r="BA26" s="16"/>
      <c r="BB26" s="16"/>
      <c r="BC26" s="16" t="s">
        <v>121</v>
      </c>
      <c r="BD26" s="16" t="s">
        <v>121</v>
      </c>
      <c r="BE26" s="16"/>
      <c r="BF26" s="16"/>
      <c r="BG26" s="16"/>
      <c r="BH26" s="17" t="s">
        <v>162</v>
      </c>
    </row>
  </sheetData>
  <mergeCells count="12">
    <mergeCell ref="BC1:BD1"/>
    <mergeCell ref="AT1:AW1"/>
    <mergeCell ref="BE1:BF1"/>
    <mergeCell ref="E1:K1"/>
    <mergeCell ref="L1:P1"/>
    <mergeCell ref="Q1:S1"/>
    <mergeCell ref="AE1:AJ1"/>
    <mergeCell ref="AX1:AY1"/>
    <mergeCell ref="U1:V1"/>
    <mergeCell ref="W1:AD1"/>
    <mergeCell ref="AK1:AS1"/>
    <mergeCell ref="BA1:BB1"/>
  </mergeCells>
  <phoneticPr fontId="1"/>
  <pageMargins left="0.7" right="0.7" top="0.75" bottom="0.75" header="0.3" footer="0.3"/>
  <pageSetup paperSize="8" scale="2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A357-C1EC-409F-B3D0-EBF907535231}">
  <dimension ref="A1:AB35"/>
  <sheetViews>
    <sheetView zoomScale="115" zoomScaleNormal="115" workbookViewId="0">
      <selection activeCell="H10" sqref="H10"/>
    </sheetView>
  </sheetViews>
  <sheetFormatPr defaultRowHeight="18.75" outlineLevelCol="1" x14ac:dyDescent="0.4"/>
  <cols>
    <col min="9" max="9" width="9" customWidth="1"/>
    <col min="23" max="27" width="0" hidden="1" customWidth="1" outlineLevel="1"/>
    <col min="28" max="28" width="9" collapsed="1"/>
  </cols>
  <sheetData>
    <row r="1" spans="1:27" ht="24.75" thickBot="1" x14ac:dyDescent="0.45">
      <c r="A1" s="28" t="s">
        <v>0</v>
      </c>
    </row>
    <row r="2" spans="1:27" ht="20.25" thickTop="1" thickBot="1" x14ac:dyDescent="0.45">
      <c r="B2" s="26" t="s">
        <v>1</v>
      </c>
      <c r="C2" s="61" t="s">
        <v>163</v>
      </c>
      <c r="D2" s="62"/>
      <c r="E2" s="47" t="s">
        <v>2</v>
      </c>
      <c r="F2" s="37"/>
      <c r="J2" s="29" t="s">
        <v>3</v>
      </c>
      <c r="K2" s="30"/>
      <c r="L2" s="30"/>
      <c r="M2" s="30"/>
      <c r="N2" s="30"/>
      <c r="O2" s="30"/>
      <c r="P2" s="41" t="s">
        <v>4</v>
      </c>
      <c r="Q2" s="30"/>
      <c r="R2" s="30"/>
      <c r="S2" s="30"/>
      <c r="T2" s="30"/>
      <c r="U2" s="31"/>
      <c r="W2" s="43" t="str" cm="1">
        <f t="array" ref="W2:W16">IFERROR(_xlfn.LET(_xlpm.k,C2,_xlpm.m,(INDEX(データ!G3:AY26,,MATCH(_xlpm.k,データ!G2:AY2,0))&amp;"")="●",_xlpm.f,_xlfn._xlws.FILTER(データ!C3:D26,_xlpm.m),_xlpm.s,_xlfn.SORTBY(_xlpm.f,_xlfn.CHOOSECOLS(_xlpm.f,1),1),_xlfn.MAP(_xlfn.CHOOSECOLS(_xlpm.s,1),_xlfn.CHOOSECOLS(_xlpm.s,2),_xlfn.LAMBDA(_xlpm.t,_xlpm.u,HYPERLINK(_xlpm.u,_xlpm.t)))),"該当なし")</f>
        <v>京都第二赤十字病院</v>
      </c>
      <c r="Y2" s="43"/>
      <c r="AA2" t="str" cm="1">
        <f t="array" ref="AA2">_xlfn.LET(_xlpm.k,$C$2,_xlpm.n,ROWS($A$3:A3),_xlpm.m,(INDEX(データ!$G$3:$AY$26,,MATCH(_xlpm.k,データ!$G$2:$AY$2,0))&amp;"")="●",_xlpm.cnt,SUM(--_xlpm.m),IF(_xlpm.cnt=0,IF(_xlpm.n=1,"該当なし",""),_xlfn.LET(_xlpm.f,_xlfn._xlws.FILTER(データ!$C$3:$D$26,_xlpm.m),_xlpm.s,_xlfn.SORTBY(_xlpm.f,_xlfn.CHOOSECOLS(_xlpm.f,1),1),IF(_xlpm.n&gt;ROWS(_xlpm.s),"",HYPERLINK(INDEX(_xlpm.s,_xlpm.n,2),INDEX(_xlpm.s,_xlpm.n,1))))))</f>
        <v>京都第二赤十字病院</v>
      </c>
    </row>
    <row r="3" spans="1:27" ht="19.5" thickTop="1" x14ac:dyDescent="0.4">
      <c r="B3" s="27" t="s">
        <v>5</v>
      </c>
      <c r="C3" s="20" t="str" cm="1">
        <f t="array" ref="C3">_xlfn.LET(_xlpm.k,$C$2,_xlpm.n,ROWS($A$3:A3),_xlpm.m,(INDEX(データ!$G$3:$AY$26,,MATCH(_xlpm.k,データ!$G$2:$AY$2,0))&amp;"")="●",_xlpm.cnt,SUM(--_xlpm.m),IF(_xlpm.cnt=0,IF(_xlpm.n=1,"該当なし",""),_xlfn.LET(_xlpm.f,_xlfn._xlws.FILTER(データ!$C$3:$D$26,_xlpm.m),_xlpm.s,_xlfn.SORTBY(_xlpm.f,_xlfn.CHOOSECOLS(_xlpm.f,1),1),IF(_xlpm.n&gt;ROWS(_xlpm.s),"",HYPERLINK(INDEX(_xlpm.s,_xlpm.n,2),INDEX(_xlpm.s,_xlpm.n,1))))))</f>
        <v>京都第二赤十字病院</v>
      </c>
      <c r="D3" s="21"/>
      <c r="E3" s="22"/>
      <c r="F3" s="46"/>
      <c r="J3" s="32" t="s">
        <v>6</v>
      </c>
      <c r="P3" t="s">
        <v>7</v>
      </c>
      <c r="U3" s="33"/>
      <c r="W3" t="str">
        <v>公益財団法人宮城厚生協会坂総合病院</v>
      </c>
      <c r="AA3" t="str" cm="1">
        <f t="array" ref="AA3">_xlfn.LET(_xlpm.k,$C$2,_xlpm.n,ROWS($A$3:A4),_xlpm.m,(INDEX(データ!$G$3:$AY$26,,MATCH(_xlpm.k,データ!$G$2:$AY$2,0))&amp;"")="●",_xlpm.cnt,SUM(--_xlpm.m),IF(_xlpm.cnt=0,IF(_xlpm.n=1,"該当なし",""),_xlfn.LET(_xlpm.f,_xlfn._xlws.FILTER(データ!$C$3:$D$26,_xlpm.m),_xlpm.s,_xlfn.SORTBY(_xlpm.f,_xlfn.CHOOSECOLS(_xlpm.f,1),1),IF(_xlpm.n&gt;ROWS(_xlpm.s),"",HYPERLINK(INDEX(_xlpm.s,_xlpm.n,2),INDEX(_xlpm.s,_xlpm.n,1))))))</f>
        <v>公益財団法人宮城厚生協会坂総合病院</v>
      </c>
    </row>
    <row r="4" spans="1:27" x14ac:dyDescent="0.4">
      <c r="B4" s="18"/>
      <c r="C4" s="20" t="str" cm="1">
        <f t="array" ref="C4">_xlfn.LET(_xlpm.k,$C$2,_xlpm.n,ROWS($A$3:A4),_xlpm.m,(INDEX(データ!$G$3:$AY$26,,MATCH(_xlpm.k,データ!$G$2:$AY$2,0))&amp;"")="●",_xlpm.cnt,SUM(--_xlpm.m),IF(_xlpm.cnt=0,IF(_xlpm.n=1,"該当なし",""),_xlfn.LET(_xlpm.f,_xlfn._xlws.FILTER(データ!$C$3:$D$26,_xlpm.m),_xlpm.s,_xlfn.SORTBY(_xlpm.f,_xlfn.CHOOSECOLS(_xlpm.f,1),1),IF(_xlpm.n&gt;ROWS(_xlpm.s),"",HYPERLINK(INDEX(_xlpm.s,_xlpm.n,2),INDEX(_xlpm.s,_xlpm.n,1))))))</f>
        <v>公益財団法人宮城厚生協会坂総合病院</v>
      </c>
      <c r="D4" s="20"/>
      <c r="E4" s="20"/>
      <c r="F4" s="23"/>
      <c r="J4" s="32" t="s">
        <v>8</v>
      </c>
      <c r="P4" t="s">
        <v>9</v>
      </c>
      <c r="U4" s="33"/>
      <c r="W4" t="str">
        <v>公益財団法人脳血管研究所 美原記念病院</v>
      </c>
      <c r="AA4" t="str" cm="1">
        <f t="array" ref="AA4">_xlfn.LET(_xlpm.k,$C$2,_xlpm.n,ROWS($A$3:A5),_xlpm.m,(INDEX(データ!$G$3:$AY$26,,MATCH(_xlpm.k,データ!$G$2:$AY$2,0))&amp;"")="●",_xlpm.cnt,SUM(--_xlpm.m),IF(_xlpm.cnt=0,IF(_xlpm.n=1,"該当なし",""),_xlfn.LET(_xlpm.f,_xlfn._xlws.FILTER(データ!$C$3:$D$26,_xlpm.m),_xlpm.s,_xlfn.SORTBY(_xlpm.f,_xlfn.CHOOSECOLS(_xlpm.f,1),1),IF(_xlpm.n&gt;ROWS(_xlpm.s),"",HYPERLINK(INDEX(_xlpm.s,_xlpm.n,2),INDEX(_xlpm.s,_xlpm.n,1))))))</f>
        <v>公益財団法人脳血管研究所 美原記念病院</v>
      </c>
    </row>
    <row r="5" spans="1:27" x14ac:dyDescent="0.4">
      <c r="B5" s="18"/>
      <c r="C5" s="20" t="str" cm="1">
        <f t="array" ref="C5">_xlfn.LET(_xlpm.k,$C$2,_xlpm.n,ROWS($A$3:A5),_xlpm.m,(INDEX(データ!$G$3:$AY$26,,MATCH(_xlpm.k,データ!$G$2:$AY$2,0))&amp;"")="●",_xlpm.cnt,SUM(--_xlpm.m),IF(_xlpm.cnt=0,IF(_xlpm.n=1,"該当なし",""),_xlfn.LET(_xlpm.f,_xlfn._xlws.FILTER(データ!$C$3:$D$26,_xlpm.m),_xlpm.s,_xlfn.SORTBY(_xlpm.f,_xlfn.CHOOSECOLS(_xlpm.f,1),1),IF(_xlpm.n&gt;ROWS(_xlpm.s),"",HYPERLINK(INDEX(_xlpm.s,_xlpm.n,2),INDEX(_xlpm.s,_xlpm.n,1))))))</f>
        <v>公益財団法人脳血管研究所 美原記念病院</v>
      </c>
      <c r="D5" s="20"/>
      <c r="E5" s="20"/>
      <c r="F5" s="23"/>
      <c r="J5" s="32" t="s">
        <v>10</v>
      </c>
      <c r="P5" t="s">
        <v>11</v>
      </c>
      <c r="U5" s="33"/>
      <c r="W5" t="str">
        <v>公立森町病院</v>
      </c>
      <c r="AA5" t="str" cm="1">
        <f t="array" ref="AA5">_xlfn.LET(_xlpm.k,$C$2,_xlpm.n,ROWS($A$3:A6),_xlpm.m,(INDEX(データ!$G$3:$AY$26,,MATCH(_xlpm.k,データ!$G$2:$AY$2,0))&amp;"")="●",_xlpm.cnt,SUM(--_xlpm.m),IF(_xlpm.cnt=0,IF(_xlpm.n=1,"該当なし",""),_xlfn.LET(_xlpm.f,_xlfn._xlws.FILTER(データ!$C$3:$D$26,_xlpm.m),_xlpm.s,_xlfn.SORTBY(_xlpm.f,_xlfn.CHOOSECOLS(_xlpm.f,1),1),IF(_xlpm.n&gt;ROWS(_xlpm.s),"",HYPERLINK(INDEX(_xlpm.s,_xlpm.n,2),INDEX(_xlpm.s,_xlpm.n,1))))))</f>
        <v>公立森町病院</v>
      </c>
    </row>
    <row r="6" spans="1:27" x14ac:dyDescent="0.4">
      <c r="B6" s="18"/>
      <c r="C6" s="20" t="str" cm="1">
        <f t="array" ref="C6">_xlfn.LET(_xlpm.k,$C$2,_xlpm.n,ROWS($A$3:A6),_xlpm.m,(INDEX(データ!$G$3:$AY$26,,MATCH(_xlpm.k,データ!$G$2:$AY$2,0))&amp;"")="●",_xlpm.cnt,SUM(--_xlpm.m),IF(_xlpm.cnt=0,IF(_xlpm.n=1,"該当なし",""),_xlfn.LET(_xlpm.f,_xlfn._xlws.FILTER(データ!$C$3:$D$26,_xlpm.m),_xlpm.s,_xlfn.SORTBY(_xlpm.f,_xlfn.CHOOSECOLS(_xlpm.f,1),1),IF(_xlpm.n&gt;ROWS(_xlpm.s),"",HYPERLINK(INDEX(_xlpm.s,_xlpm.n,2),INDEX(_xlpm.s,_xlpm.n,1))))))</f>
        <v>公立森町病院</v>
      </c>
      <c r="D6" s="20"/>
      <c r="E6" s="20"/>
      <c r="F6" s="23"/>
      <c r="J6" s="32" t="s">
        <v>12</v>
      </c>
      <c r="P6" t="s">
        <v>13</v>
      </c>
      <c r="U6" s="33"/>
      <c r="W6" t="str">
        <v>国立病院機構九州医療センター</v>
      </c>
      <c r="AA6" t="str" cm="1">
        <f t="array" ref="AA6">_xlfn.LET(_xlpm.k,$C$2,_xlpm.n,ROWS($A$3:A7),_xlpm.m,(INDEX(データ!$G$3:$AY$26,,MATCH(_xlpm.k,データ!$G$2:$AY$2,0))&amp;"")="●",_xlpm.cnt,SUM(--_xlpm.m),IF(_xlpm.cnt=0,IF(_xlpm.n=1,"該当なし",""),_xlfn.LET(_xlpm.f,_xlfn._xlws.FILTER(データ!$C$3:$D$26,_xlpm.m),_xlpm.s,_xlfn.SORTBY(_xlpm.f,_xlfn.CHOOSECOLS(_xlpm.f,1),1),IF(_xlpm.n&gt;ROWS(_xlpm.s),"",HYPERLINK(INDEX(_xlpm.s,_xlpm.n,2),INDEX(_xlpm.s,_xlpm.n,1))))))</f>
        <v>国立病院機構九州医療センター</v>
      </c>
    </row>
    <row r="7" spans="1:27" x14ac:dyDescent="0.4">
      <c r="B7" s="18"/>
      <c r="C7" s="20" t="str" cm="1">
        <f t="array" ref="C7">_xlfn.LET(_xlpm.k,$C$2,_xlpm.n,ROWS($A$3:A7),_xlpm.m,(INDEX(データ!$G$3:$AY$26,,MATCH(_xlpm.k,データ!$G$2:$AY$2,0))&amp;"")="●",_xlpm.cnt,SUM(--_xlpm.m),IF(_xlpm.cnt=0,IF(_xlpm.n=1,"該当なし",""),_xlfn.LET(_xlpm.f,_xlfn._xlws.FILTER(データ!$C$3:$D$26,_xlpm.m),_xlpm.s,_xlfn.SORTBY(_xlpm.f,_xlfn.CHOOSECOLS(_xlpm.f,1),1),IF(_xlpm.n&gt;ROWS(_xlpm.s),"",HYPERLINK(INDEX(_xlpm.s,_xlpm.n,2),INDEX(_xlpm.s,_xlpm.n,1))))))</f>
        <v>国立病院機構九州医療センター</v>
      </c>
      <c r="D7" s="20"/>
      <c r="E7" s="20"/>
      <c r="F7" s="23"/>
      <c r="J7" s="32" t="s">
        <v>14</v>
      </c>
      <c r="P7" t="s">
        <v>15</v>
      </c>
      <c r="U7" s="33"/>
      <c r="W7" t="str">
        <v>国立病院機構呉医療センター</v>
      </c>
      <c r="AA7" t="str" cm="1">
        <f t="array" ref="AA7">_xlfn.LET(_xlpm.k,$C$2,_xlpm.n,ROWS($A$3:A8),_xlpm.m,(INDEX(データ!$G$3:$AY$26,,MATCH(_xlpm.k,データ!$G$2:$AY$2,0))&amp;"")="●",_xlpm.cnt,SUM(--_xlpm.m),IF(_xlpm.cnt=0,IF(_xlpm.n=1,"該当なし",""),_xlfn.LET(_xlpm.f,_xlfn._xlws.FILTER(データ!$C$3:$D$26,_xlpm.m),_xlpm.s,_xlfn.SORTBY(_xlpm.f,_xlfn.CHOOSECOLS(_xlpm.f,1),1),IF(_xlpm.n&gt;ROWS(_xlpm.s),"",HYPERLINK(INDEX(_xlpm.s,_xlpm.n,2),INDEX(_xlpm.s,_xlpm.n,1))))))</f>
        <v>国立病院機構呉医療センター</v>
      </c>
    </row>
    <row r="8" spans="1:27" x14ac:dyDescent="0.4">
      <c r="B8" s="18"/>
      <c r="C8" s="20" t="str" cm="1">
        <f t="array" ref="C8">_xlfn.LET(_xlpm.k,$C$2,_xlpm.n,ROWS($A$3:A8),_xlpm.m,(INDEX(データ!$G$3:$AY$26,,MATCH(_xlpm.k,データ!$G$2:$AY$2,0))&amp;"")="●",_xlpm.cnt,SUM(--_xlpm.m),IF(_xlpm.cnt=0,IF(_xlpm.n=1,"該当なし",""),_xlfn.LET(_xlpm.f,_xlfn._xlws.FILTER(データ!$C$3:$D$26,_xlpm.m),_xlpm.s,_xlfn.SORTBY(_xlpm.f,_xlfn.CHOOSECOLS(_xlpm.f,1),1),IF(_xlpm.n&gt;ROWS(_xlpm.s),"",HYPERLINK(INDEX(_xlpm.s,_xlpm.n,2),INDEX(_xlpm.s,_xlpm.n,1))))))</f>
        <v>国立病院機構呉医療センター</v>
      </c>
      <c r="D8" s="20"/>
      <c r="E8" s="20"/>
      <c r="F8" s="23"/>
      <c r="I8" s="33"/>
      <c r="J8" s="32" t="s">
        <v>16</v>
      </c>
      <c r="P8" t="s">
        <v>17</v>
      </c>
      <c r="U8" s="33"/>
      <c r="W8" t="str">
        <v>佐賀県医療センター好生館</v>
      </c>
      <c r="AA8" t="str" cm="1">
        <f t="array" ref="AA8">_xlfn.LET(_xlpm.k,$C$2,_xlpm.n,ROWS($A$3:A9),_xlpm.m,(INDEX(データ!$G$3:$AY$26,,MATCH(_xlpm.k,データ!$G$2:$AY$2,0))&amp;"")="●",_xlpm.cnt,SUM(--_xlpm.m),IF(_xlpm.cnt=0,IF(_xlpm.n=1,"該当なし",""),_xlfn.LET(_xlpm.f,_xlfn._xlws.FILTER(データ!$C$3:$D$26,_xlpm.m),_xlpm.s,_xlfn.SORTBY(_xlpm.f,_xlfn.CHOOSECOLS(_xlpm.f,1),1),IF(_xlpm.n&gt;ROWS(_xlpm.s),"",HYPERLINK(INDEX(_xlpm.s,_xlpm.n,2),INDEX(_xlpm.s,_xlpm.n,1))))))</f>
        <v>佐賀県医療センター好生館</v>
      </c>
    </row>
    <row r="9" spans="1:27" x14ac:dyDescent="0.4">
      <c r="B9" s="18"/>
      <c r="C9" s="20" t="str" cm="1">
        <f t="array" ref="C9">_xlfn.LET(_xlpm.k,$C$2,_xlpm.n,ROWS($A$3:A9),_xlpm.m,(INDEX(データ!$G$3:$AY$26,,MATCH(_xlpm.k,データ!$G$2:$AY$2,0))&amp;"")="●",_xlpm.cnt,SUM(--_xlpm.m),IF(_xlpm.cnt=0,IF(_xlpm.n=1,"該当なし",""),_xlfn.LET(_xlpm.f,_xlfn._xlws.FILTER(データ!$C$3:$D$26,_xlpm.m),_xlpm.s,_xlfn.SORTBY(_xlpm.f,_xlfn.CHOOSECOLS(_xlpm.f,1),1),IF(_xlpm.n&gt;ROWS(_xlpm.s),"",HYPERLINK(INDEX(_xlpm.s,_xlpm.n,2),INDEX(_xlpm.s,_xlpm.n,1))))))</f>
        <v>佐賀県医療センター好生館</v>
      </c>
      <c r="D9" s="20"/>
      <c r="E9" s="20"/>
      <c r="F9" s="23"/>
      <c r="J9" s="32" t="s">
        <v>18</v>
      </c>
      <c r="P9" t="s">
        <v>19</v>
      </c>
      <c r="U9" s="33"/>
      <c r="W9" t="str">
        <v>社会医療法人ペガサス馬場記念病院</v>
      </c>
      <c r="AA9" t="str" cm="1">
        <f t="array" ref="AA9">_xlfn.LET(_xlpm.k,$C$2,_xlpm.n,ROWS($A$3:A10),_xlpm.m,(INDEX(データ!$G$3:$AY$26,,MATCH(_xlpm.k,データ!$G$2:$AY$2,0))&amp;"")="●",_xlpm.cnt,SUM(--_xlpm.m),IF(_xlpm.cnt=0,IF(_xlpm.n=1,"該当なし",""),_xlfn.LET(_xlpm.f,_xlfn._xlws.FILTER(データ!$C$3:$D$26,_xlpm.m),_xlpm.s,_xlfn.SORTBY(_xlpm.f,_xlfn.CHOOSECOLS(_xlpm.f,1),1),IF(_xlpm.n&gt;ROWS(_xlpm.s),"",HYPERLINK(INDEX(_xlpm.s,_xlpm.n,2),INDEX(_xlpm.s,_xlpm.n,1))))))</f>
        <v>社会医療法人ペガサス馬場記念病院</v>
      </c>
    </row>
    <row r="10" spans="1:27" x14ac:dyDescent="0.4">
      <c r="B10" s="18"/>
      <c r="C10" s="20" t="str" cm="1">
        <f t="array" ref="C10">_xlfn.LET(_xlpm.k,$C$2,_xlpm.n,ROWS($A$3:A10),_xlpm.m,(INDEX(データ!$G$3:$AY$26,,MATCH(_xlpm.k,データ!$G$2:$AY$2,0))&amp;"")="●",_xlpm.cnt,SUM(--_xlpm.m),IF(_xlpm.cnt=0,IF(_xlpm.n=1,"該当なし",""),_xlfn.LET(_xlpm.f,_xlfn._xlws.FILTER(データ!$C$3:$D$26,_xlpm.m),_xlpm.s,_xlfn.SORTBY(_xlpm.f,_xlfn.CHOOSECOLS(_xlpm.f,1),1),IF(_xlpm.n&gt;ROWS(_xlpm.s),"",HYPERLINK(INDEX(_xlpm.s,_xlpm.n,2),INDEX(_xlpm.s,_xlpm.n,1))))))</f>
        <v>社会医療法人ペガサス馬場記念病院</v>
      </c>
      <c r="D10" s="20"/>
      <c r="E10" s="20"/>
      <c r="F10" s="23"/>
      <c r="J10" s="32" t="s">
        <v>20</v>
      </c>
      <c r="P10" t="s">
        <v>21</v>
      </c>
      <c r="U10" s="33"/>
      <c r="W10" t="str">
        <v>社会福祉法人恩賜財団 済生会滋賀県病院</v>
      </c>
      <c r="AA10" t="str" cm="1">
        <f t="array" ref="AA10">_xlfn.LET(_xlpm.k,$C$2,_xlpm.n,ROWS($A$3:A11),_xlpm.m,(INDEX(データ!$G$3:$AY$26,,MATCH(_xlpm.k,データ!$G$2:$AY$2,0))&amp;"")="●",_xlpm.cnt,SUM(--_xlpm.m),IF(_xlpm.cnt=0,IF(_xlpm.n=1,"該当なし",""),_xlfn.LET(_xlpm.f,_xlfn._xlws.FILTER(データ!$C$3:$D$26,_xlpm.m),_xlpm.s,_xlfn.SORTBY(_xlpm.f,_xlfn.CHOOSECOLS(_xlpm.f,1),1),IF(_xlpm.n&gt;ROWS(_xlpm.s),"",HYPERLINK(INDEX(_xlpm.s,_xlpm.n,2),INDEX(_xlpm.s,_xlpm.n,1))))))</f>
        <v>社会福祉法人恩賜財団 済生会滋賀県病院</v>
      </c>
    </row>
    <row r="11" spans="1:27" x14ac:dyDescent="0.4">
      <c r="B11" s="18"/>
      <c r="C11" s="20" t="str" cm="1">
        <f t="array" ref="C11">_xlfn.LET(_xlpm.k,$C$2,_xlpm.n,ROWS($A$3:A11),_xlpm.m,(INDEX(データ!$G$3:$AY$26,,MATCH(_xlpm.k,データ!$G$2:$AY$2,0))&amp;"")="●",_xlpm.cnt,SUM(--_xlpm.m),IF(_xlpm.cnt=0,IF(_xlpm.n=1,"該当なし",""),_xlfn.LET(_xlpm.f,_xlfn._xlws.FILTER(データ!$C$3:$D$26,_xlpm.m),_xlpm.s,_xlfn.SORTBY(_xlpm.f,_xlfn.CHOOSECOLS(_xlpm.f,1),1),IF(_xlpm.n&gt;ROWS(_xlpm.s),"",HYPERLINK(INDEX(_xlpm.s,_xlpm.n,2),INDEX(_xlpm.s,_xlpm.n,1))))))</f>
        <v>社会福祉法人恩賜財団 済生会滋賀県病院</v>
      </c>
      <c r="D11" s="20"/>
      <c r="E11" s="20"/>
      <c r="F11" s="23"/>
      <c r="J11" s="32" t="s">
        <v>22</v>
      </c>
      <c r="P11" t="s">
        <v>23</v>
      </c>
      <c r="U11" s="33"/>
      <c r="W11" t="str">
        <v>神戸市立医療センター中央市民病院</v>
      </c>
      <c r="AA11" t="str" cm="1">
        <f t="array" ref="AA11">_xlfn.LET(_xlpm.k,$C$2,_xlpm.n,ROWS($A$3:A12),_xlpm.m,(INDEX(データ!$G$3:$AY$26,,MATCH(_xlpm.k,データ!$G$2:$AY$2,0))&amp;"")="●",_xlpm.cnt,SUM(--_xlpm.m),IF(_xlpm.cnt=0,IF(_xlpm.n=1,"該当なし",""),_xlfn.LET(_xlpm.f,_xlfn._xlws.FILTER(データ!$C$3:$D$26,_xlpm.m),_xlpm.s,_xlfn.SORTBY(_xlpm.f,_xlfn.CHOOSECOLS(_xlpm.f,1),1),IF(_xlpm.n&gt;ROWS(_xlpm.s),"",HYPERLINK(INDEX(_xlpm.s,_xlpm.n,2),INDEX(_xlpm.s,_xlpm.n,1))))))</f>
        <v>神戸市立医療センター中央市民病院</v>
      </c>
    </row>
    <row r="12" spans="1:27" x14ac:dyDescent="0.4">
      <c r="B12" s="18"/>
      <c r="C12" s="20" t="str" cm="1">
        <f t="array" ref="C12">_xlfn.LET(_xlpm.k,$C$2,_xlpm.n,ROWS($A$3:A12),_xlpm.m,(INDEX(データ!$G$3:$AY$26,,MATCH(_xlpm.k,データ!$G$2:$AY$2,0))&amp;"")="●",_xlpm.cnt,SUM(--_xlpm.m),IF(_xlpm.cnt=0,IF(_xlpm.n=1,"該当なし",""),_xlfn.LET(_xlpm.f,_xlfn._xlws.FILTER(データ!$C$3:$D$26,_xlpm.m),_xlpm.s,_xlfn.SORTBY(_xlpm.f,_xlfn.CHOOSECOLS(_xlpm.f,1),1),IF(_xlpm.n&gt;ROWS(_xlpm.s),"",HYPERLINK(INDEX(_xlpm.s,_xlpm.n,2),INDEX(_xlpm.s,_xlpm.n,1))))))</f>
        <v>神戸市立医療センター中央市民病院</v>
      </c>
      <c r="D12" s="20"/>
      <c r="E12" s="20"/>
      <c r="F12" s="23"/>
      <c r="J12" s="32" t="s">
        <v>24</v>
      </c>
      <c r="P12" t="s">
        <v>25</v>
      </c>
      <c r="U12" s="33"/>
      <c r="W12" t="str">
        <v>川崎医科大学附属病院</v>
      </c>
      <c r="AA12" t="str" cm="1">
        <f t="array" ref="AA12">_xlfn.LET(_xlpm.k,$C$2,_xlpm.n,ROWS($A$3:A13),_xlpm.m,(INDEX(データ!$G$3:$AY$26,,MATCH(_xlpm.k,データ!$G$2:$AY$2,0))&amp;"")="●",_xlpm.cnt,SUM(--_xlpm.m),IF(_xlpm.cnt=0,IF(_xlpm.n=1,"該当なし",""),_xlfn.LET(_xlpm.f,_xlfn._xlws.FILTER(データ!$C$3:$D$26,_xlpm.m),_xlpm.s,_xlfn.SORTBY(_xlpm.f,_xlfn.CHOOSECOLS(_xlpm.f,1),1),IF(_xlpm.n&gt;ROWS(_xlpm.s),"",HYPERLINK(INDEX(_xlpm.s,_xlpm.n,2),INDEX(_xlpm.s,_xlpm.n,1))))))</f>
        <v>川崎医科大学附属病院</v>
      </c>
    </row>
    <row r="13" spans="1:27" x14ac:dyDescent="0.4">
      <c r="B13" s="18"/>
      <c r="C13" s="20" t="str" cm="1">
        <f t="array" ref="C13">_xlfn.LET(_xlpm.k,$C$2,_xlpm.n,ROWS($A$3:A13),_xlpm.m,(INDEX(データ!$G$3:$AY$26,,MATCH(_xlpm.k,データ!$G$2:$AY$2,0))&amp;"")="●",_xlpm.cnt,SUM(--_xlpm.m),IF(_xlpm.cnt=0,IF(_xlpm.n=1,"該当なし",""),_xlfn.LET(_xlpm.f,_xlfn._xlws.FILTER(データ!$C$3:$D$26,_xlpm.m),_xlpm.s,_xlfn.SORTBY(_xlpm.f,_xlfn.CHOOSECOLS(_xlpm.f,1),1),IF(_xlpm.n&gt;ROWS(_xlpm.s),"",HYPERLINK(INDEX(_xlpm.s,_xlpm.n,2),INDEX(_xlpm.s,_xlpm.n,1))))))</f>
        <v>川崎医科大学附属病院</v>
      </c>
      <c r="D13" s="20"/>
      <c r="E13" s="20"/>
      <c r="F13" s="23"/>
      <c r="J13" s="32" t="s">
        <v>26</v>
      </c>
      <c r="P13" t="s">
        <v>27</v>
      </c>
      <c r="U13" s="33"/>
      <c r="W13" t="str">
        <v>中津市立中津市民病院</v>
      </c>
      <c r="AA13" t="str" cm="1">
        <f t="array" ref="AA13">_xlfn.LET(_xlpm.k,$C$2,_xlpm.n,ROWS($A$3:A14),_xlpm.m,(INDEX(データ!$G$3:$AY$26,,MATCH(_xlpm.k,データ!$G$2:$AY$2,0))&amp;"")="●",_xlpm.cnt,SUM(--_xlpm.m),IF(_xlpm.cnt=0,IF(_xlpm.n=1,"該当なし",""),_xlfn.LET(_xlpm.f,_xlfn._xlws.FILTER(データ!$C$3:$D$26,_xlpm.m),_xlpm.s,_xlfn.SORTBY(_xlpm.f,_xlfn.CHOOSECOLS(_xlpm.f,1),1),IF(_xlpm.n&gt;ROWS(_xlpm.s),"",HYPERLINK(INDEX(_xlpm.s,_xlpm.n,2),INDEX(_xlpm.s,_xlpm.n,1))))))</f>
        <v>中津市立中津市民病院</v>
      </c>
    </row>
    <row r="14" spans="1:27" x14ac:dyDescent="0.4">
      <c r="B14" s="18"/>
      <c r="C14" s="20" t="str" cm="1">
        <f t="array" ref="C14">_xlfn.LET(_xlpm.k,$C$2,_xlpm.n,ROWS($A$3:A14),_xlpm.m,(INDEX(データ!$G$3:$AY$26,,MATCH(_xlpm.k,データ!$G$2:$AY$2,0))&amp;"")="●",_xlpm.cnt,SUM(--_xlpm.m),IF(_xlpm.cnt=0,IF(_xlpm.n=1,"該当なし",""),_xlfn.LET(_xlpm.f,_xlfn._xlws.FILTER(データ!$C$3:$D$26,_xlpm.m),_xlpm.s,_xlfn.SORTBY(_xlpm.f,_xlfn.CHOOSECOLS(_xlpm.f,1),1),IF(_xlpm.n&gt;ROWS(_xlpm.s),"",HYPERLINK(INDEX(_xlpm.s,_xlpm.n,2),INDEX(_xlpm.s,_xlpm.n,1))))))</f>
        <v>中津市立中津市民病院</v>
      </c>
      <c r="D14" s="20"/>
      <c r="E14" s="20"/>
      <c r="F14" s="23"/>
      <c r="J14" s="32" t="s">
        <v>28</v>
      </c>
      <c r="P14" t="s">
        <v>29</v>
      </c>
      <c r="U14" s="33"/>
      <c r="W14" t="str">
        <v>藤田医科大学病院</v>
      </c>
      <c r="AA14" t="str" cm="1">
        <f t="array" ref="AA14">_xlfn.LET(_xlpm.k,$C$2,_xlpm.n,ROWS($A$3:A15),_xlpm.m,(INDEX(データ!$G$3:$AY$26,,MATCH(_xlpm.k,データ!$G$2:$AY$2,0))&amp;"")="●",_xlpm.cnt,SUM(--_xlpm.m),IF(_xlpm.cnt=0,IF(_xlpm.n=1,"該当なし",""),_xlfn.LET(_xlpm.f,_xlfn._xlws.FILTER(データ!$C$3:$D$26,_xlpm.m),_xlpm.s,_xlfn.SORTBY(_xlpm.f,_xlfn.CHOOSECOLS(_xlpm.f,1),1),IF(_xlpm.n&gt;ROWS(_xlpm.s),"",HYPERLINK(INDEX(_xlpm.s,_xlpm.n,2),INDEX(_xlpm.s,_xlpm.n,1))))))</f>
        <v>藤田医科大学病院</v>
      </c>
    </row>
    <row r="15" spans="1:27" x14ac:dyDescent="0.4">
      <c r="B15" s="18"/>
      <c r="C15" s="20" t="str" cm="1">
        <f t="array" ref="C15">_xlfn.LET(_xlpm.k,$C$2,_xlpm.n,ROWS($A$3:A15),_xlpm.m,(INDEX(データ!$G$3:$AY$26,,MATCH(_xlpm.k,データ!$G$2:$AY$2,0))&amp;"")="●",_xlpm.cnt,SUM(--_xlpm.m),IF(_xlpm.cnt=0,IF(_xlpm.n=1,"該当なし",""),_xlfn.LET(_xlpm.f,_xlfn._xlws.FILTER(データ!$C$3:$D$26,_xlpm.m),_xlpm.s,_xlfn.SORTBY(_xlpm.f,_xlfn.CHOOSECOLS(_xlpm.f,1),1),IF(_xlpm.n&gt;ROWS(_xlpm.s),"",HYPERLINK(INDEX(_xlpm.s,_xlpm.n,2),INDEX(_xlpm.s,_xlpm.n,1))))))</f>
        <v>藤田医科大学病院</v>
      </c>
      <c r="D15" s="20"/>
      <c r="E15" s="20"/>
      <c r="F15" s="23"/>
      <c r="J15" s="32" t="s">
        <v>30</v>
      </c>
      <c r="P15" t="s">
        <v>31</v>
      </c>
      <c r="U15" s="33"/>
      <c r="W15" t="str">
        <v>八戸市立市民病院</v>
      </c>
      <c r="AA15" t="str" cm="1">
        <f t="array" ref="AA15">_xlfn.LET(_xlpm.k,$C$2,_xlpm.n,ROWS($A$3:A16),_xlpm.m,(INDEX(データ!$G$3:$AY$26,,MATCH(_xlpm.k,データ!$G$2:$AY$2,0))&amp;"")="●",_xlpm.cnt,SUM(--_xlpm.m),IF(_xlpm.cnt=0,IF(_xlpm.n=1,"該当なし",""),_xlfn.LET(_xlpm.f,_xlfn._xlws.FILTER(データ!$C$3:$D$26,_xlpm.m),_xlpm.s,_xlfn.SORTBY(_xlpm.f,_xlfn.CHOOSECOLS(_xlpm.f,1),1),IF(_xlpm.n&gt;ROWS(_xlpm.s),"",HYPERLINK(INDEX(_xlpm.s,_xlpm.n,2),INDEX(_xlpm.s,_xlpm.n,1))))))</f>
        <v>八戸市立市民病院</v>
      </c>
    </row>
    <row r="16" spans="1:27" x14ac:dyDescent="0.4">
      <c r="B16" s="18"/>
      <c r="C16" s="20" t="str" cm="1">
        <f t="array" ref="C16">_xlfn.LET(_xlpm.k,$C$2,_xlpm.n,ROWS($A$3:A16),_xlpm.m,(INDEX(データ!$G$3:$AY$26,,MATCH(_xlpm.k,データ!$G$2:$AY$2,0))&amp;"")="●",_xlpm.cnt,SUM(--_xlpm.m),IF(_xlpm.cnt=0,IF(_xlpm.n=1,"該当なし",""),_xlfn.LET(_xlpm.f,_xlfn._xlws.FILTER(データ!$C$3:$D$26,_xlpm.m),_xlpm.s,_xlfn.SORTBY(_xlpm.f,_xlfn.CHOOSECOLS(_xlpm.f,1),1),IF(_xlpm.n&gt;ROWS(_xlpm.s),"",HYPERLINK(INDEX(_xlpm.s,_xlpm.n,2),INDEX(_xlpm.s,_xlpm.n,1))))))</f>
        <v>八戸市立市民病院</v>
      </c>
      <c r="D16" s="20"/>
      <c r="E16" s="20"/>
      <c r="F16" s="23"/>
      <c r="J16" s="32" t="s">
        <v>32</v>
      </c>
      <c r="P16" t="s">
        <v>33</v>
      </c>
      <c r="U16" s="33"/>
      <c r="W16" t="str">
        <v>名寄市立総合病院</v>
      </c>
      <c r="AA16" t="str" cm="1">
        <f t="array" ref="AA16">_xlfn.LET(_xlpm.k,$C$2,_xlpm.n,ROWS($A$3:A17),_xlpm.m,(INDEX(データ!$G$3:$AY$26,,MATCH(_xlpm.k,データ!$G$2:$AY$2,0))&amp;"")="●",_xlpm.cnt,SUM(--_xlpm.m),IF(_xlpm.cnt=0,IF(_xlpm.n=1,"該当なし",""),_xlfn.LET(_xlpm.f,_xlfn._xlws.FILTER(データ!$C$3:$D$26,_xlpm.m),_xlpm.s,_xlfn.SORTBY(_xlpm.f,_xlfn.CHOOSECOLS(_xlpm.f,1),1),IF(_xlpm.n&gt;ROWS(_xlpm.s),"",HYPERLINK(INDEX(_xlpm.s,_xlpm.n,2),INDEX(_xlpm.s,_xlpm.n,1))))))</f>
        <v>名寄市立総合病院</v>
      </c>
    </row>
    <row r="17" spans="1:27" x14ac:dyDescent="0.4">
      <c r="B17" s="18"/>
      <c r="C17" s="20" t="str" cm="1">
        <f t="array" ref="C17">_xlfn.LET(_xlpm.k,$C$2,_xlpm.n,ROWS($A$3:A17),_xlpm.m,(INDEX(データ!$G$3:$AY$26,,MATCH(_xlpm.k,データ!$G$2:$AY$2,0))&amp;"")="●",_xlpm.cnt,SUM(--_xlpm.m),IF(_xlpm.cnt=0,IF(_xlpm.n=1,"該当なし",""),_xlfn.LET(_xlpm.f,_xlfn._xlws.FILTER(データ!$C$3:$D$26,_xlpm.m),_xlpm.s,_xlfn.SORTBY(_xlpm.f,_xlfn.CHOOSECOLS(_xlpm.f,1),1),IF(_xlpm.n&gt;ROWS(_xlpm.s),"",HYPERLINK(INDEX(_xlpm.s,_xlpm.n,2),INDEX(_xlpm.s,_xlpm.n,1))))))</f>
        <v>名寄市立総合病院</v>
      </c>
      <c r="D17" s="20"/>
      <c r="E17" s="20"/>
      <c r="F17" s="23"/>
      <c r="J17" s="32" t="s">
        <v>34</v>
      </c>
      <c r="P17" t="s">
        <v>35</v>
      </c>
      <c r="U17" s="33"/>
      <c r="AA17" t="str" cm="1">
        <f t="array" ref="AA17">_xlfn.LET(_xlpm.k,$C$2,_xlpm.n,ROWS($A$3:A18),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18" spans="1:27" x14ac:dyDescent="0.4">
      <c r="B18" s="18"/>
      <c r="C18" s="20" t="str" cm="1">
        <f t="array" ref="C18">_xlfn.LET(_xlpm.k,$C$2,_xlpm.n,ROWS($A$3:A18),_xlpm.m,(INDEX(データ!$G$3:$AY$26,,MATCH(_xlpm.k,データ!$G$2:$AY$2,0))&amp;"")="●",_xlpm.cnt,SUM(--_xlpm.m),IF(_xlpm.cnt=0,IF(_xlpm.n=1,"該当なし",""),_xlfn.LET(_xlpm.f,_xlfn._xlws.FILTER(データ!$C$3:$D$26,_xlpm.m),_xlpm.s,_xlfn.SORTBY(_xlpm.f,_xlfn.CHOOSECOLS(_xlpm.f,1),1),IF(_xlpm.n&gt;ROWS(_xlpm.s),"",HYPERLINK(INDEX(_xlpm.s,_xlpm.n,2),INDEX(_xlpm.s,_xlpm.n,1))))))</f>
        <v/>
      </c>
      <c r="D18" s="20"/>
      <c r="E18" s="20"/>
      <c r="F18" s="23"/>
      <c r="J18" s="32" t="s">
        <v>36</v>
      </c>
      <c r="P18" t="s">
        <v>37</v>
      </c>
      <c r="U18" s="33"/>
      <c r="AA18" t="str" cm="1">
        <f t="array" ref="AA18">_xlfn.LET(_xlpm.k,$C$2,_xlpm.n,ROWS($A$3:A19),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19" spans="1:27" x14ac:dyDescent="0.4">
      <c r="B19" s="18"/>
      <c r="C19" s="20" t="str" cm="1">
        <f t="array" ref="C19">_xlfn.LET(_xlpm.k,$C$2,_xlpm.n,ROWS($A$3:A19),_xlpm.m,(INDEX(データ!$G$3:$AY$26,,MATCH(_xlpm.k,データ!$G$2:$AY$2,0))&amp;"")="●",_xlpm.cnt,SUM(--_xlpm.m),IF(_xlpm.cnt=0,IF(_xlpm.n=1,"該当なし",""),_xlfn.LET(_xlpm.f,_xlfn._xlws.FILTER(データ!$C$3:$D$26,_xlpm.m),_xlpm.s,_xlfn.SORTBY(_xlpm.f,_xlfn.CHOOSECOLS(_xlpm.f,1),1),IF(_xlpm.n&gt;ROWS(_xlpm.s),"",HYPERLINK(INDEX(_xlpm.s,_xlpm.n,2),INDEX(_xlpm.s,_xlpm.n,1))))))</f>
        <v/>
      </c>
      <c r="D19" s="20"/>
      <c r="E19" s="20"/>
      <c r="F19" s="23"/>
      <c r="J19" s="32" t="s">
        <v>38</v>
      </c>
      <c r="P19" t="s">
        <v>39</v>
      </c>
      <c r="U19" s="33"/>
      <c r="AA19" t="str" cm="1">
        <f t="array" ref="AA19">_xlfn.LET(_xlpm.k,$C$2,_xlpm.n,ROWS($A$3:A20),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0" spans="1:27" ht="19.5" thickBot="1" x14ac:dyDescent="0.45">
      <c r="B20" s="19"/>
      <c r="C20" s="45" t="str" cm="1">
        <f t="array" ref="C20">_xlfn.LET(_xlpm.k,$C$2,_xlpm.n,ROWS($A$3:A20),_xlpm.m,(INDEX(データ!$G$3:$AY$26,,MATCH(_xlpm.k,データ!$G$2:$AY$2,0))&amp;"")="●",_xlpm.cnt,SUM(--_xlpm.m),IF(_xlpm.cnt=0,IF(_xlpm.n=1,"該当なし",""),_xlfn.LET(_xlpm.f,_xlfn._xlws.FILTER(データ!$C$3:$D$26,_xlpm.m),_xlpm.s,_xlfn.SORTBY(_xlpm.f,_xlfn.CHOOSECOLS(_xlpm.f,1),1),IF(_xlpm.n&gt;ROWS(_xlpm.s),"",HYPERLINK(INDEX(_xlpm.s,_xlpm.n,2),INDEX(_xlpm.s,_xlpm.n,1))))))</f>
        <v/>
      </c>
      <c r="D20" s="24"/>
      <c r="E20" s="24"/>
      <c r="F20" s="25"/>
      <c r="J20" s="32" t="s">
        <v>40</v>
      </c>
      <c r="P20" t="s">
        <v>41</v>
      </c>
      <c r="U20" s="33"/>
      <c r="AA20" t="str" cm="1">
        <f t="array" ref="AA20">_xlfn.LET(_xlpm.k,$C$2,_xlpm.n,ROWS($A$3:A20),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1" spans="1:27" ht="19.5" thickTop="1" x14ac:dyDescent="0.4">
      <c r="A21" t="s">
        <v>42</v>
      </c>
      <c r="J21" s="32" t="s">
        <v>43</v>
      </c>
      <c r="P21" t="s">
        <v>44</v>
      </c>
      <c r="U21" s="33"/>
      <c r="AA21" t="str" cm="1">
        <f t="array" ref="AA21">_xlfn.LET(_xlpm.k,$C$2,_xlpm.n,ROWS($A$3:A20),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2" spans="1:27" x14ac:dyDescent="0.4">
      <c r="A22" t="s">
        <v>45</v>
      </c>
      <c r="J22" s="32" t="s">
        <v>46</v>
      </c>
      <c r="P22" t="s">
        <v>47</v>
      </c>
      <c r="U22" s="33"/>
      <c r="AA22" t="str" cm="1">
        <f t="array" ref="AA22">_xlfn.LET(_xlpm.k,$C$2,_xlpm.n,ROWS($A$3:A20),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3" spans="1:27" x14ac:dyDescent="0.4">
      <c r="A23" t="s">
        <v>48</v>
      </c>
      <c r="J23" s="32" t="s">
        <v>49</v>
      </c>
      <c r="P23" t="s">
        <v>50</v>
      </c>
      <c r="U23" s="33"/>
      <c r="AA23" t="str" cm="1">
        <f t="array" ref="AA23">_xlfn.LET(_xlpm.k,$C$2,_xlpm.n,ROWS($A$3:A24),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4" spans="1:27" ht="21" customHeight="1" thickBot="1" x14ac:dyDescent="0.45">
      <c r="A24" s="48" t="s">
        <v>51</v>
      </c>
      <c r="J24" s="34" t="s">
        <v>52</v>
      </c>
      <c r="K24" s="35"/>
      <c r="L24" s="35"/>
      <c r="M24" s="35"/>
      <c r="N24" s="35"/>
      <c r="O24" s="35"/>
      <c r="P24" s="35" t="s">
        <v>237</v>
      </c>
      <c r="Q24" s="35"/>
      <c r="R24" s="35"/>
      <c r="S24" s="35"/>
      <c r="T24" s="35"/>
      <c r="U24" s="36"/>
      <c r="AA24" t="str" cm="1">
        <f t="array" ref="AA24">_xlfn.LET(_xlpm.k,$C$2,_xlpm.n,ROWS($A$3:A25),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5" spans="1:27" ht="19.5" thickTop="1" x14ac:dyDescent="0.4">
      <c r="AA25" t="str" cm="1">
        <f t="array" ref="AA25">_xlfn.LET(_xlpm.k,$C$2,_xlpm.n,ROWS($A$3:A26),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6" spans="1:27" x14ac:dyDescent="0.4">
      <c r="AA26" t="str" cm="1">
        <f t="array" ref="AA26">_xlfn.LET(_xlpm.k,$C$2,_xlpm.n,ROWS($A$3:A27),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7" spans="1:27" x14ac:dyDescent="0.4">
      <c r="AA27" t="str" cm="1">
        <f t="array" ref="AA27">_xlfn.LET(_xlpm.k,$C$2,_xlpm.n,ROWS($A$3:A28),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8" spans="1:27" x14ac:dyDescent="0.4">
      <c r="AA28" t="str" cm="1">
        <f t="array" ref="AA28">_xlfn.LET(_xlpm.k,$C$2,_xlpm.n,ROWS($A$3:A29),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29" spans="1:27" x14ac:dyDescent="0.4">
      <c r="AA29" t="str" cm="1">
        <f t="array" ref="AA29">_xlfn.LET(_xlpm.k,$C$2,_xlpm.n,ROWS($A$3:A30),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0" spans="1:27" x14ac:dyDescent="0.4">
      <c r="AA30" t="str" cm="1">
        <f t="array" ref="AA30">_xlfn.LET(_xlpm.k,$C$2,_xlpm.n,ROWS($A$3:A31),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1" spans="1:27" x14ac:dyDescent="0.4">
      <c r="AA31" t="str" cm="1">
        <f t="array" ref="AA31">_xlfn.LET(_xlpm.k,$C$2,_xlpm.n,ROWS($A$3:A32),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2" spans="1:27" x14ac:dyDescent="0.4">
      <c r="AA32" t="str" cm="1">
        <f t="array" ref="AA32">_xlfn.LET(_xlpm.k,$C$2,_xlpm.n,ROWS($A$3:A33),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3" spans="27:27" x14ac:dyDescent="0.4">
      <c r="AA33" t="str" cm="1">
        <f t="array" ref="AA33">_xlfn.LET(_xlpm.k,$C$2,_xlpm.n,ROWS($A$3:A34),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4" spans="27:27" x14ac:dyDescent="0.4">
      <c r="AA34" t="str" cm="1">
        <f t="array" ref="AA34">_xlfn.LET(_xlpm.k,$C$2,_xlpm.n,ROWS($A$3:A35),_xlpm.m,(INDEX(データ!$G$3:$AY$26,,MATCH(_xlpm.k,データ!$G$2:$AY$2,0))&amp;"")="●",_xlpm.cnt,SUM(--_xlpm.m),IF(_xlpm.cnt=0,IF(_xlpm.n=1,"該当なし",""),_xlfn.LET(_xlpm.f,_xlfn._xlws.FILTER(データ!$C$3:$D$26,_xlpm.m),_xlpm.s,_xlfn.SORTBY(_xlpm.f,_xlfn.CHOOSECOLS(_xlpm.f,1),1),IF(_xlpm.n&gt;ROWS(_xlpm.s),"",HYPERLINK(INDEX(_xlpm.s,_xlpm.n,2),INDEX(_xlpm.s,_xlpm.n,1))))))</f>
        <v/>
      </c>
    </row>
    <row r="35" spans="27:27" x14ac:dyDescent="0.4">
      <c r="AA35" t="str" cm="1">
        <f t="array" ref="AA35">_xlfn.LET(_xlpm.k,$C$2,_xlpm.n,ROWS($A$3:A36),_xlpm.m,(INDEX(データ!$G$3:$AY$26,,MATCH(_xlpm.k,データ!$G$2:$AY$2,0))&amp;"")="●",_xlpm.cnt,SUM(--_xlpm.m),IF(_xlpm.cnt=0,IF(_xlpm.n=1,"該当なし",""),_xlfn.LET(_xlpm.f,_xlfn._xlws.FILTER(データ!$C$3:$D$26,_xlpm.m),_xlpm.s,_xlfn.SORTBY(_xlpm.f,_xlfn.CHOOSECOLS(_xlpm.f,1),1),IF(_xlpm.n&gt;ROWS(_xlpm.s),"",HYPERLINK(INDEX(_xlpm.s,_xlpm.n,2),INDEX(_xlpm.s,_xlpm.n,1))))))</f>
        <v/>
      </c>
    </row>
  </sheetData>
  <mergeCells count="1">
    <mergeCell ref="C2:D2"/>
  </mergeCells>
  <phoneticPr fontId="1"/>
  <dataValidations count="1">
    <dataValidation type="list" allowBlank="1" showInputMessage="1" showErrorMessage="1" sqref="C2:D2" xr:uid="{1993C485-14B4-4EF1-B90E-B389EFB06798}">
      <formula1>"①,②,③,④,⑤,⑥,⑦,⑧,⑨,⑩,⑪,⑫,⑬,⑭,⑮,⑯,⑰,⑱,⑲,⑳, ㉑,㉒,㉓,㉔,㉕,㉖,㉗,㉘,㉙,㉚,㉛,㉜,㉝,㉞,㉟,㊱,㊲,㊳,㊴,㊵, ㊶,㊷,㊸,㊹,㊺"</formula1>
    </dataValidation>
  </dataValidations>
  <pageMargins left="0.7" right="0.7" top="0.75" bottom="0.75" header="0.3" footer="0.3"/>
  <pageSetup paperSize="9" orientation="portrait" copies="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B2CB3-5A23-4B08-8963-6FA89099DD80}">
  <sheetPr>
    <pageSetUpPr fitToPage="1"/>
  </sheetPr>
  <dimension ref="A1:AZ26"/>
  <sheetViews>
    <sheetView view="pageBreakPreview" zoomScale="70" zoomScaleNormal="55" zoomScaleSheetLayoutView="70" workbookViewId="0">
      <pane xSplit="6" ySplit="1" topLeftCell="G2" activePane="bottomRight" state="frozen"/>
      <selection pane="topRight" activeCell="E1" sqref="E1"/>
      <selection pane="bottomLeft" activeCell="A2" sqref="A2"/>
      <selection pane="bottomRight" activeCell="G2" sqref="G2"/>
    </sheetView>
  </sheetViews>
  <sheetFormatPr defaultColWidth="8.875" defaultRowHeight="18.75" outlineLevelCol="1" x14ac:dyDescent="0.4"/>
  <cols>
    <col min="1" max="1" width="8.875" style="1"/>
    <col min="2" max="2" width="12.125" style="1" customWidth="1"/>
    <col min="3" max="3" width="30" style="1" customWidth="1"/>
    <col min="4" max="5" width="30" style="1" hidden="1" customWidth="1" outlineLevel="1"/>
    <col min="6" max="6" width="9.125" style="1" customWidth="1" collapsed="1"/>
    <col min="7" max="36" width="11.875" style="12" customWidth="1"/>
    <col min="37" max="41" width="11.875" style="12" customWidth="1" outlineLevel="1"/>
    <col min="42" max="50" width="11.875" style="12" customWidth="1"/>
    <col min="51" max="52" width="71.75" style="12" customWidth="1"/>
    <col min="53" max="16384" width="8.875" style="1"/>
  </cols>
  <sheetData>
    <row r="1" spans="1:52" ht="35.450000000000003" customHeight="1" x14ac:dyDescent="0.4">
      <c r="B1" s="2"/>
      <c r="C1" s="3"/>
      <c r="D1" s="3"/>
      <c r="E1" s="3"/>
      <c r="F1" s="3"/>
      <c r="G1" s="59" t="s">
        <v>53</v>
      </c>
      <c r="H1" s="59"/>
      <c r="I1" s="59"/>
      <c r="J1" s="59"/>
      <c r="K1" s="59"/>
      <c r="L1" s="59"/>
      <c r="M1" s="59"/>
      <c r="N1" s="57" t="s">
        <v>54</v>
      </c>
      <c r="O1" s="60"/>
      <c r="P1" s="60"/>
      <c r="Q1" s="60"/>
      <c r="R1" s="58"/>
      <c r="S1" s="54" t="s">
        <v>55</v>
      </c>
      <c r="T1" s="56"/>
      <c r="U1" s="55"/>
      <c r="V1" s="6" t="s">
        <v>56</v>
      </c>
      <c r="W1" s="54" t="s">
        <v>57</v>
      </c>
      <c r="X1" s="55"/>
      <c r="Y1" s="54" t="s">
        <v>58</v>
      </c>
      <c r="Z1" s="56"/>
      <c r="AA1" s="56"/>
      <c r="AB1" s="56"/>
      <c r="AC1" s="56"/>
      <c r="AD1" s="56"/>
      <c r="AE1" s="55"/>
      <c r="AF1" s="57" t="s">
        <v>59</v>
      </c>
      <c r="AG1" s="60"/>
      <c r="AH1" s="60"/>
      <c r="AI1" s="60"/>
      <c r="AJ1" s="58"/>
      <c r="AK1" s="57" t="s">
        <v>60</v>
      </c>
      <c r="AL1" s="60"/>
      <c r="AM1" s="60"/>
      <c r="AN1" s="58"/>
      <c r="AO1" s="7" t="s">
        <v>61</v>
      </c>
      <c r="AP1" s="54" t="s">
        <v>62</v>
      </c>
      <c r="AQ1" s="55"/>
      <c r="AR1" s="7" t="s">
        <v>63</v>
      </c>
      <c r="AS1" s="54" t="s">
        <v>64</v>
      </c>
      <c r="AT1" s="55"/>
      <c r="AU1" s="54" t="s">
        <v>65</v>
      </c>
      <c r="AV1" s="55"/>
      <c r="AW1" s="57" t="s">
        <v>66</v>
      </c>
      <c r="AX1" s="58"/>
      <c r="AY1" s="5" t="s">
        <v>67</v>
      </c>
      <c r="AZ1" s="5" t="s">
        <v>67</v>
      </c>
    </row>
    <row r="2" spans="1:52" ht="402.75" customHeight="1" x14ac:dyDescent="0.4">
      <c r="A2" s="39" t="s">
        <v>68</v>
      </c>
      <c r="B2" s="8" t="s">
        <v>69</v>
      </c>
      <c r="C2" s="40" t="s">
        <v>70</v>
      </c>
      <c r="D2" s="42" t="s">
        <v>71</v>
      </c>
      <c r="E2" s="42" t="s">
        <v>72</v>
      </c>
      <c r="F2" s="8" t="s">
        <v>73</v>
      </c>
      <c r="G2" s="9" t="s">
        <v>74</v>
      </c>
      <c r="H2" s="9" t="s">
        <v>75</v>
      </c>
      <c r="I2" s="9" t="s">
        <v>76</v>
      </c>
      <c r="J2" s="9" t="s">
        <v>77</v>
      </c>
      <c r="K2" s="9" t="s">
        <v>78</v>
      </c>
      <c r="L2" s="9" t="s">
        <v>79</v>
      </c>
      <c r="M2" s="9" t="s">
        <v>80</v>
      </c>
      <c r="N2" s="9" t="s">
        <v>81</v>
      </c>
      <c r="O2" s="10" t="s">
        <v>82</v>
      </c>
      <c r="P2" s="10" t="s">
        <v>83</v>
      </c>
      <c r="Q2" s="10" t="s">
        <v>84</v>
      </c>
      <c r="R2" s="4" t="s">
        <v>85</v>
      </c>
      <c r="S2" s="9" t="s">
        <v>86</v>
      </c>
      <c r="T2" s="10" t="s">
        <v>87</v>
      </c>
      <c r="U2" s="4" t="s">
        <v>88</v>
      </c>
      <c r="V2" s="10" t="s">
        <v>89</v>
      </c>
      <c r="W2" s="9" t="s">
        <v>90</v>
      </c>
      <c r="X2" s="4" t="s">
        <v>91</v>
      </c>
      <c r="Y2" s="10" t="s">
        <v>92</v>
      </c>
      <c r="Z2" s="10" t="s">
        <v>93</v>
      </c>
      <c r="AA2" s="10" t="s">
        <v>94</v>
      </c>
      <c r="AB2" s="10" t="s">
        <v>95</v>
      </c>
      <c r="AC2" s="10" t="s">
        <v>96</v>
      </c>
      <c r="AD2" s="10" t="s">
        <v>97</v>
      </c>
      <c r="AE2" s="10" t="s">
        <v>98</v>
      </c>
      <c r="AF2" s="10" t="s">
        <v>99</v>
      </c>
      <c r="AG2" s="9" t="s">
        <v>100</v>
      </c>
      <c r="AH2" s="10" t="s">
        <v>101</v>
      </c>
      <c r="AI2" s="10" t="s">
        <v>102</v>
      </c>
      <c r="AJ2" s="10" t="s">
        <v>103</v>
      </c>
      <c r="AK2" s="4" t="s">
        <v>104</v>
      </c>
      <c r="AL2" s="9" t="s">
        <v>105</v>
      </c>
      <c r="AM2" s="10" t="s">
        <v>106</v>
      </c>
      <c r="AN2" s="10" t="s">
        <v>107</v>
      </c>
      <c r="AO2" s="4" t="s">
        <v>108</v>
      </c>
      <c r="AP2" s="10" t="s">
        <v>109</v>
      </c>
      <c r="AQ2" s="9" t="s">
        <v>110</v>
      </c>
      <c r="AR2" s="4" t="s">
        <v>111</v>
      </c>
      <c r="AS2" s="11" t="s">
        <v>112</v>
      </c>
      <c r="AT2" s="9" t="s">
        <v>113</v>
      </c>
      <c r="AU2" s="9" t="s">
        <v>114</v>
      </c>
      <c r="AV2" s="9" t="s">
        <v>115</v>
      </c>
      <c r="AW2" s="9" t="s">
        <v>116</v>
      </c>
      <c r="AX2" s="9" t="s">
        <v>117</v>
      </c>
      <c r="AY2" s="11" t="s">
        <v>118</v>
      </c>
      <c r="AZ2" s="11" t="s">
        <v>119</v>
      </c>
    </row>
    <row r="3" spans="1:52" ht="39" customHeight="1" x14ac:dyDescent="0.4">
      <c r="A3" s="13">
        <v>1</v>
      </c>
      <c r="B3" s="14">
        <v>45853</v>
      </c>
      <c r="C3" s="44" t="str">
        <f>HYPERLINK(D3,"日本赤十字社愛知医療センター名古屋第二病院")</f>
        <v>日本赤十字社愛知医療センター名古屋第二病院</v>
      </c>
      <c r="D3" s="38" t="s">
        <v>120</v>
      </c>
      <c r="E3" s="38" t="str">
        <f>HYPERLINK(D3,C3)</f>
        <v>日本赤十字社愛知医療センター名古屋第二病院</v>
      </c>
      <c r="F3" s="15">
        <v>806</v>
      </c>
      <c r="G3" s="16"/>
      <c r="H3" s="16"/>
      <c r="I3" s="16" t="s">
        <v>121</v>
      </c>
      <c r="J3" s="16"/>
      <c r="K3" s="16" t="s">
        <v>121</v>
      </c>
      <c r="L3" s="16" t="s">
        <v>121</v>
      </c>
      <c r="M3" s="16"/>
      <c r="N3" s="16"/>
      <c r="O3" s="16"/>
      <c r="P3" s="16"/>
      <c r="Q3" s="16"/>
      <c r="R3" s="16" t="s">
        <v>121</v>
      </c>
      <c r="S3" s="16"/>
      <c r="T3" s="16" t="s">
        <v>121</v>
      </c>
      <c r="U3" s="16"/>
      <c r="V3" s="16"/>
      <c r="W3" s="16"/>
      <c r="X3" s="16"/>
      <c r="Y3" s="16"/>
      <c r="Z3" s="16"/>
      <c r="AA3" s="16"/>
      <c r="AB3" s="16"/>
      <c r="AC3" s="16"/>
      <c r="AD3" s="16"/>
      <c r="AE3" s="16"/>
      <c r="AF3" s="16"/>
      <c r="AG3" s="16"/>
      <c r="AH3" s="16" t="s">
        <v>121</v>
      </c>
      <c r="AI3" s="16"/>
      <c r="AJ3" s="16"/>
      <c r="AK3" s="16"/>
      <c r="AL3" s="16"/>
      <c r="AM3" s="16"/>
      <c r="AN3" s="16"/>
      <c r="AO3" s="16"/>
      <c r="AP3" s="16" t="s">
        <v>121</v>
      </c>
      <c r="AQ3" s="16" t="s">
        <v>121</v>
      </c>
      <c r="AR3" s="16"/>
      <c r="AS3" s="16"/>
      <c r="AT3" s="16"/>
      <c r="AU3" s="16"/>
      <c r="AV3" s="16"/>
      <c r="AW3" s="16"/>
      <c r="AX3" s="16"/>
      <c r="AY3" s="17"/>
      <c r="AZ3" s="17"/>
    </row>
    <row r="4" spans="1:52" ht="39" customHeight="1" x14ac:dyDescent="0.4">
      <c r="A4" s="13">
        <v>2</v>
      </c>
      <c r="B4" s="14">
        <v>45853</v>
      </c>
      <c r="C4" s="44" t="str">
        <f>HYPERLINK(D4,"近森病院")</f>
        <v>近森病院</v>
      </c>
      <c r="D4" s="38" t="s">
        <v>122</v>
      </c>
      <c r="E4" s="38" t="str">
        <f t="shared" ref="E4:E26" si="0">HYPERLINK(D4,C4)</f>
        <v>近森病院</v>
      </c>
      <c r="F4" s="13">
        <v>486</v>
      </c>
      <c r="G4" s="16"/>
      <c r="H4" s="16"/>
      <c r="I4" s="16"/>
      <c r="J4" s="16"/>
      <c r="K4" s="16"/>
      <c r="L4" s="16"/>
      <c r="M4" s="16"/>
      <c r="N4" s="16"/>
      <c r="O4" s="16"/>
      <c r="P4" s="16" t="s">
        <v>121</v>
      </c>
      <c r="Q4" s="16" t="s">
        <v>121</v>
      </c>
      <c r="R4" s="16" t="s">
        <v>121</v>
      </c>
      <c r="S4" s="16" t="s">
        <v>121</v>
      </c>
      <c r="T4" s="16" t="s">
        <v>121</v>
      </c>
      <c r="U4" s="16"/>
      <c r="V4" s="16"/>
      <c r="W4" s="16" t="s">
        <v>121</v>
      </c>
      <c r="X4" s="16" t="s">
        <v>121</v>
      </c>
      <c r="Y4" s="16"/>
      <c r="Z4" s="16" t="s">
        <v>121</v>
      </c>
      <c r="AA4" s="16"/>
      <c r="AB4" s="16"/>
      <c r="AC4" s="16"/>
      <c r="AD4" s="16"/>
      <c r="AE4" s="16"/>
      <c r="AF4" s="16"/>
      <c r="AG4" s="16"/>
      <c r="AH4" s="16"/>
      <c r="AI4" s="16"/>
      <c r="AJ4" s="16"/>
      <c r="AK4" s="16"/>
      <c r="AL4" s="16"/>
      <c r="AM4" s="16"/>
      <c r="AN4" s="16"/>
      <c r="AO4" s="16"/>
      <c r="AP4" s="16"/>
      <c r="AQ4" s="16"/>
      <c r="AR4" s="16" t="s">
        <v>121</v>
      </c>
      <c r="AS4" s="16"/>
      <c r="AT4" s="16"/>
      <c r="AU4" s="16"/>
      <c r="AV4" s="16"/>
      <c r="AW4" s="16"/>
      <c r="AX4" s="16"/>
      <c r="AY4" s="17"/>
      <c r="AZ4" s="17"/>
    </row>
    <row r="5" spans="1:52" ht="39" customHeight="1" x14ac:dyDescent="0.4">
      <c r="A5" s="13">
        <v>3</v>
      </c>
      <c r="B5" s="14">
        <v>46239</v>
      </c>
      <c r="C5" s="44" t="str">
        <f>HYPERLINK(D5,"京都第二赤十字病院")</f>
        <v>京都第二赤十字病院</v>
      </c>
      <c r="D5" s="38" t="s">
        <v>123</v>
      </c>
      <c r="E5" s="38" t="str">
        <f t="shared" si="0"/>
        <v>京都第二赤十字病院</v>
      </c>
      <c r="F5" s="13">
        <v>667</v>
      </c>
      <c r="G5" s="16" t="s">
        <v>121</v>
      </c>
      <c r="H5" s="16"/>
      <c r="I5" s="16"/>
      <c r="J5" s="16"/>
      <c r="K5" s="16" t="s">
        <v>121</v>
      </c>
      <c r="L5" s="16"/>
      <c r="M5" s="16"/>
      <c r="N5" s="16"/>
      <c r="O5" s="16"/>
      <c r="P5" s="16"/>
      <c r="Q5" s="16"/>
      <c r="R5" s="16"/>
      <c r="S5" s="16"/>
      <c r="T5" s="16" t="s">
        <v>121</v>
      </c>
      <c r="U5" s="16"/>
      <c r="V5" s="16"/>
      <c r="W5" s="16"/>
      <c r="X5" s="16"/>
      <c r="Y5" s="16"/>
      <c r="Z5" s="16"/>
      <c r="AA5" s="16"/>
      <c r="AB5" s="16"/>
      <c r="AC5" s="16"/>
      <c r="AD5" s="16"/>
      <c r="AE5" s="16"/>
      <c r="AF5" s="16"/>
      <c r="AG5" s="16"/>
      <c r="AH5" s="16"/>
      <c r="AI5" s="16"/>
      <c r="AJ5" s="16"/>
      <c r="AK5" s="16"/>
      <c r="AL5" s="16"/>
      <c r="AM5" s="16"/>
      <c r="AN5" s="16"/>
      <c r="AO5" s="16"/>
      <c r="AP5" s="16" t="s">
        <v>121</v>
      </c>
      <c r="AQ5" s="16" t="s">
        <v>121</v>
      </c>
      <c r="AR5" s="16"/>
      <c r="AS5" s="16"/>
      <c r="AT5" s="16"/>
      <c r="AU5" s="16"/>
      <c r="AV5" s="16"/>
      <c r="AW5" s="16"/>
      <c r="AX5" s="16"/>
      <c r="AY5" s="17"/>
      <c r="AZ5" s="17"/>
    </row>
    <row r="6" spans="1:52" ht="39" customHeight="1" x14ac:dyDescent="0.4">
      <c r="A6" s="13">
        <v>4</v>
      </c>
      <c r="B6" s="14">
        <v>46239</v>
      </c>
      <c r="C6" s="44" t="str">
        <f>HYPERLINK(D6,"東邦大学医療センター大森病院")</f>
        <v>東邦大学医療センター大森病院</v>
      </c>
      <c r="D6" s="38" t="s">
        <v>124</v>
      </c>
      <c r="E6" s="38" t="str">
        <f t="shared" si="0"/>
        <v>東邦大学医療センター大森病院</v>
      </c>
      <c r="F6" s="13">
        <v>910</v>
      </c>
      <c r="G6" s="16"/>
      <c r="H6" s="16"/>
      <c r="I6" s="16"/>
      <c r="J6" s="16"/>
      <c r="K6" s="16" t="s">
        <v>121</v>
      </c>
      <c r="L6" s="16" t="s">
        <v>121</v>
      </c>
      <c r="M6" s="16"/>
      <c r="N6" s="16"/>
      <c r="O6" s="16"/>
      <c r="P6" s="16"/>
      <c r="Q6" s="16"/>
      <c r="R6" s="16" t="s">
        <v>121</v>
      </c>
      <c r="S6" s="16"/>
      <c r="T6" s="16"/>
      <c r="U6" s="16"/>
      <c r="V6" s="16" t="s">
        <v>121</v>
      </c>
      <c r="W6" s="16"/>
      <c r="X6" s="16"/>
      <c r="Y6" s="16"/>
      <c r="Z6" s="16"/>
      <c r="AA6" s="16"/>
      <c r="AB6" s="16"/>
      <c r="AC6" s="16"/>
      <c r="AD6" s="16"/>
      <c r="AE6" s="16" t="s">
        <v>121</v>
      </c>
      <c r="AF6" s="16"/>
      <c r="AG6" s="16"/>
      <c r="AH6" s="16"/>
      <c r="AI6" s="16"/>
      <c r="AJ6" s="16"/>
      <c r="AK6" s="16"/>
      <c r="AL6" s="16"/>
      <c r="AM6" s="16"/>
      <c r="AN6" s="16"/>
      <c r="AO6" s="16" t="s">
        <v>121</v>
      </c>
      <c r="AP6" s="16" t="s">
        <v>121</v>
      </c>
      <c r="AQ6" s="16"/>
      <c r="AR6" s="16" t="s">
        <v>121</v>
      </c>
      <c r="AS6" s="16"/>
      <c r="AT6" s="16"/>
      <c r="AU6" s="16"/>
      <c r="AV6" s="16"/>
      <c r="AW6" s="16"/>
      <c r="AX6" s="16"/>
      <c r="AY6" s="17"/>
      <c r="AZ6" s="17"/>
    </row>
    <row r="7" spans="1:52" ht="39" customHeight="1" x14ac:dyDescent="0.4">
      <c r="A7" s="13">
        <v>5</v>
      </c>
      <c r="B7" s="14">
        <v>45895</v>
      </c>
      <c r="C7" s="44" t="str">
        <f>HYPERLINK(D7,"香川大学医学部附属病院")</f>
        <v>香川大学医学部附属病院</v>
      </c>
      <c r="D7" s="38" t="s">
        <v>125</v>
      </c>
      <c r="E7" s="38" t="str">
        <f t="shared" si="0"/>
        <v>香川大学医学部附属病院</v>
      </c>
      <c r="F7" s="13">
        <v>613</v>
      </c>
      <c r="G7" s="16"/>
      <c r="H7" s="16"/>
      <c r="I7" s="16"/>
      <c r="J7" s="16"/>
      <c r="K7" s="16"/>
      <c r="L7" s="16"/>
      <c r="M7" s="16"/>
      <c r="N7" s="16" t="s">
        <v>121</v>
      </c>
      <c r="O7" s="16"/>
      <c r="P7" s="16" t="s">
        <v>121</v>
      </c>
      <c r="Q7" s="16"/>
      <c r="R7" s="16" t="s">
        <v>121</v>
      </c>
      <c r="S7" s="16"/>
      <c r="T7" s="16"/>
      <c r="U7" s="16" t="s">
        <v>121</v>
      </c>
      <c r="V7" s="16"/>
      <c r="W7" s="16"/>
      <c r="X7" s="16"/>
      <c r="Y7" s="16"/>
      <c r="Z7" s="16"/>
      <c r="AA7" s="16"/>
      <c r="AB7" s="16"/>
      <c r="AC7" s="16"/>
      <c r="AD7" s="16" t="s">
        <v>121</v>
      </c>
      <c r="AE7" s="16" t="s">
        <v>121</v>
      </c>
      <c r="AF7" s="16"/>
      <c r="AG7" s="16"/>
      <c r="AH7" s="16"/>
      <c r="AI7" s="16"/>
      <c r="AJ7" s="16"/>
      <c r="AK7" s="16"/>
      <c r="AL7" s="16"/>
      <c r="AM7" s="16" t="s">
        <v>121</v>
      </c>
      <c r="AN7" s="16"/>
      <c r="AO7" s="16"/>
      <c r="AP7" s="16" t="s">
        <v>121</v>
      </c>
      <c r="AQ7" s="16" t="s">
        <v>121</v>
      </c>
      <c r="AR7" s="16"/>
      <c r="AS7" s="16"/>
      <c r="AT7" s="16"/>
      <c r="AU7" s="16"/>
      <c r="AV7" s="16"/>
      <c r="AW7" s="16"/>
      <c r="AX7" s="16"/>
      <c r="AY7" s="16" t="s">
        <v>121</v>
      </c>
      <c r="AZ7" s="17" t="s">
        <v>126</v>
      </c>
    </row>
    <row r="8" spans="1:52" ht="39" customHeight="1" x14ac:dyDescent="0.4">
      <c r="A8" s="13">
        <v>6</v>
      </c>
      <c r="B8" s="14">
        <v>45895</v>
      </c>
      <c r="C8" s="44" t="str">
        <f>HYPERLINK(D8,"社会医療法人ペガサス馬場記念病院")</f>
        <v>社会医療法人ペガサス馬場記念病院</v>
      </c>
      <c r="D8" s="38" t="s">
        <v>127</v>
      </c>
      <c r="E8" s="38" t="str">
        <f t="shared" si="0"/>
        <v>社会医療法人ペガサス馬場記念病院</v>
      </c>
      <c r="F8" s="13">
        <v>300</v>
      </c>
      <c r="G8" s="16" t="s">
        <v>121</v>
      </c>
      <c r="H8" s="16"/>
      <c r="I8" s="16"/>
      <c r="J8" s="16"/>
      <c r="K8" s="16"/>
      <c r="L8" s="16"/>
      <c r="M8" s="16"/>
      <c r="N8" s="16"/>
      <c r="O8" s="16"/>
      <c r="P8" s="16"/>
      <c r="Q8" s="16"/>
      <c r="R8" s="16" t="s">
        <v>121</v>
      </c>
      <c r="S8" s="16"/>
      <c r="T8" s="16"/>
      <c r="U8" s="16"/>
      <c r="V8" s="16"/>
      <c r="W8" s="16"/>
      <c r="X8" s="16"/>
      <c r="Y8" s="16"/>
      <c r="Z8" s="16"/>
      <c r="AA8" s="16"/>
      <c r="AB8" s="16"/>
      <c r="AC8" s="16"/>
      <c r="AD8" s="16"/>
      <c r="AE8" s="16"/>
      <c r="AF8" s="16"/>
      <c r="AG8" s="16"/>
      <c r="AH8" s="16"/>
      <c r="AI8" s="16"/>
      <c r="AJ8" s="16"/>
      <c r="AK8" s="16" t="s">
        <v>121</v>
      </c>
      <c r="AL8" s="16"/>
      <c r="AM8" s="16" t="s">
        <v>121</v>
      </c>
      <c r="AN8" s="16"/>
      <c r="AO8" s="16"/>
      <c r="AP8" s="16"/>
      <c r="AQ8" s="16"/>
      <c r="AR8" s="16"/>
      <c r="AS8" s="16"/>
      <c r="AT8" s="16"/>
      <c r="AU8" s="16"/>
      <c r="AV8" s="16"/>
      <c r="AW8" s="16"/>
      <c r="AX8" s="16"/>
      <c r="AY8" s="16" t="s">
        <v>121</v>
      </c>
      <c r="AZ8" s="17" t="s">
        <v>128</v>
      </c>
    </row>
    <row r="9" spans="1:52" ht="39" customHeight="1" x14ac:dyDescent="0.4">
      <c r="A9" s="13">
        <v>7</v>
      </c>
      <c r="B9" s="14">
        <v>45910</v>
      </c>
      <c r="C9" s="44" t="str">
        <f>HYPERLINK(D9,"神戸市立医療センター中央市民病院")</f>
        <v>神戸市立医療センター中央市民病院</v>
      </c>
      <c r="D9" s="38" t="s">
        <v>129</v>
      </c>
      <c r="E9" s="38" t="str">
        <f t="shared" si="0"/>
        <v>神戸市立医療センター中央市民病院</v>
      </c>
      <c r="F9" s="13">
        <v>768</v>
      </c>
      <c r="G9" s="16" t="s">
        <v>121</v>
      </c>
      <c r="H9" s="16" t="s">
        <v>121</v>
      </c>
      <c r="I9" s="16" t="s">
        <v>121</v>
      </c>
      <c r="J9" s="16"/>
      <c r="K9" s="16"/>
      <c r="L9" s="16"/>
      <c r="M9" s="16"/>
      <c r="N9" s="16"/>
      <c r="O9" s="16"/>
      <c r="P9" s="16" t="s">
        <v>121</v>
      </c>
      <c r="Q9" s="16"/>
      <c r="R9" s="16" t="s">
        <v>121</v>
      </c>
      <c r="S9" s="16"/>
      <c r="T9" s="16"/>
      <c r="U9" s="16"/>
      <c r="V9" s="16"/>
      <c r="W9" s="16"/>
      <c r="X9" s="16"/>
      <c r="Y9" s="16"/>
      <c r="Z9" s="16" t="s">
        <v>121</v>
      </c>
      <c r="AA9" s="16"/>
      <c r="AB9" s="16"/>
      <c r="AC9" s="16"/>
      <c r="AD9" s="16"/>
      <c r="AE9" s="16"/>
      <c r="AF9" s="16" t="s">
        <v>121</v>
      </c>
      <c r="AG9" s="16"/>
      <c r="AH9" s="16" t="s">
        <v>121</v>
      </c>
      <c r="AI9" s="16" t="s">
        <v>121</v>
      </c>
      <c r="AJ9" s="16"/>
      <c r="AK9" s="16"/>
      <c r="AL9" s="16"/>
      <c r="AM9" s="16"/>
      <c r="AN9" s="16"/>
      <c r="AO9" s="16"/>
      <c r="AP9" s="16" t="s">
        <v>121</v>
      </c>
      <c r="AQ9" s="16" t="s">
        <v>121</v>
      </c>
      <c r="AR9" s="16"/>
      <c r="AS9" s="16"/>
      <c r="AT9" s="16"/>
      <c r="AU9" s="16"/>
      <c r="AV9" s="16" t="s">
        <v>121</v>
      </c>
      <c r="AW9" s="16"/>
      <c r="AX9" s="16"/>
      <c r="AY9" s="16" t="s">
        <v>121</v>
      </c>
      <c r="AZ9" s="17" t="s">
        <v>130</v>
      </c>
    </row>
    <row r="10" spans="1:52" ht="39" customHeight="1" x14ac:dyDescent="0.4">
      <c r="A10" s="13">
        <v>8</v>
      </c>
      <c r="B10" s="14">
        <v>45910</v>
      </c>
      <c r="C10" s="44" t="str">
        <f>HYPERLINK(D10,"新小山市民病院")</f>
        <v>新小山市民病院</v>
      </c>
      <c r="D10" s="38" t="s">
        <v>131</v>
      </c>
      <c r="E10" s="38" t="str">
        <f t="shared" si="0"/>
        <v>新小山市民病院</v>
      </c>
      <c r="F10" s="13">
        <v>300</v>
      </c>
      <c r="G10" s="16"/>
      <c r="H10" s="16"/>
      <c r="I10" s="16"/>
      <c r="J10" s="16"/>
      <c r="K10" s="16" t="s">
        <v>121</v>
      </c>
      <c r="L10" s="16" t="s">
        <v>121</v>
      </c>
      <c r="M10" s="16"/>
      <c r="N10" s="16"/>
      <c r="O10" s="16"/>
      <c r="P10" s="16"/>
      <c r="Q10" s="16"/>
      <c r="R10" s="16"/>
      <c r="S10" s="16" t="s">
        <v>121</v>
      </c>
      <c r="T10" s="16"/>
      <c r="U10" s="16"/>
      <c r="V10" s="16" t="s">
        <v>121</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t="s">
        <v>121</v>
      </c>
      <c r="AZ10" s="17" t="s">
        <v>132</v>
      </c>
    </row>
    <row r="11" spans="1:52" ht="39" customHeight="1" x14ac:dyDescent="0.4">
      <c r="A11" s="13">
        <v>9</v>
      </c>
      <c r="B11" s="14">
        <v>45931</v>
      </c>
      <c r="C11" s="44" t="str">
        <f>HYPERLINK(D11,"北見赤十字病院")</f>
        <v>北見赤十字病院</v>
      </c>
      <c r="D11" s="38" t="s">
        <v>133</v>
      </c>
      <c r="E11" s="38" t="str">
        <f t="shared" si="0"/>
        <v>北見赤十字病院</v>
      </c>
      <c r="F11" s="13">
        <v>532</v>
      </c>
      <c r="G11" s="16"/>
      <c r="H11" s="16"/>
      <c r="I11" s="16" t="s">
        <v>121</v>
      </c>
      <c r="J11" s="16"/>
      <c r="K11" s="16"/>
      <c r="L11" s="16"/>
      <c r="M11" s="16"/>
      <c r="N11" s="16"/>
      <c r="O11" s="16"/>
      <c r="P11" s="16"/>
      <c r="Q11" s="16"/>
      <c r="R11" s="16"/>
      <c r="S11" s="16"/>
      <c r="T11" s="16"/>
      <c r="U11" s="16"/>
      <c r="V11" s="16" t="s">
        <v>121</v>
      </c>
      <c r="W11" s="16" t="s">
        <v>121</v>
      </c>
      <c r="X11" s="16"/>
      <c r="Y11" s="16"/>
      <c r="Z11" s="16"/>
      <c r="AA11" s="16"/>
      <c r="AB11" s="16"/>
      <c r="AC11" s="16"/>
      <c r="AD11" s="16"/>
      <c r="AE11" s="16" t="s">
        <v>121</v>
      </c>
      <c r="AF11" s="16"/>
      <c r="AG11" s="16"/>
      <c r="AH11" s="16"/>
      <c r="AI11" s="16"/>
      <c r="AJ11" s="16" t="s">
        <v>121</v>
      </c>
      <c r="AK11" s="16"/>
      <c r="AL11" s="16"/>
      <c r="AM11" s="16"/>
      <c r="AN11" s="16"/>
      <c r="AO11" s="16"/>
      <c r="AP11" s="16" t="s">
        <v>121</v>
      </c>
      <c r="AQ11" s="16" t="s">
        <v>121</v>
      </c>
      <c r="AR11" s="16" t="s">
        <v>121</v>
      </c>
      <c r="AS11" s="16"/>
      <c r="AT11" s="16"/>
      <c r="AU11" s="16"/>
      <c r="AV11" s="16"/>
      <c r="AW11" s="16"/>
      <c r="AX11" s="16"/>
      <c r="AY11" s="17"/>
      <c r="AZ11" s="17"/>
    </row>
    <row r="12" spans="1:52" ht="39" customHeight="1" x14ac:dyDescent="0.4">
      <c r="A12" s="13">
        <v>10</v>
      </c>
      <c r="B12" s="14">
        <v>45931</v>
      </c>
      <c r="C12" s="44" t="str">
        <f>HYPERLINK(D12,"公立森町病院")</f>
        <v>公立森町病院</v>
      </c>
      <c r="D12" s="38" t="s">
        <v>134</v>
      </c>
      <c r="E12" s="38" t="str">
        <f t="shared" si="0"/>
        <v>公立森町病院</v>
      </c>
      <c r="F12" s="13">
        <v>131</v>
      </c>
      <c r="G12" s="16" t="s">
        <v>121</v>
      </c>
      <c r="H12" s="16"/>
      <c r="I12" s="16"/>
      <c r="J12" s="16" t="s">
        <v>121</v>
      </c>
      <c r="K12" s="16"/>
      <c r="L12" s="16"/>
      <c r="M12" s="16"/>
      <c r="N12" s="16"/>
      <c r="O12" s="16"/>
      <c r="P12" s="16"/>
      <c r="Q12" s="16"/>
      <c r="R12" s="16"/>
      <c r="S12" s="16" t="s">
        <v>121</v>
      </c>
      <c r="T12" s="16" t="s">
        <v>121</v>
      </c>
      <c r="U12" s="16" t="s">
        <v>121</v>
      </c>
      <c r="V12" s="16"/>
      <c r="W12" s="16"/>
      <c r="X12" s="16"/>
      <c r="Y12" s="16" t="s">
        <v>121</v>
      </c>
      <c r="Z12" s="16"/>
      <c r="AA12" s="16"/>
      <c r="AB12" s="16"/>
      <c r="AC12" s="16"/>
      <c r="AD12" s="16"/>
      <c r="AE12" s="16"/>
      <c r="AF12" s="16"/>
      <c r="AG12" s="16"/>
      <c r="AH12" s="16"/>
      <c r="AI12" s="16"/>
      <c r="AJ12" s="16"/>
      <c r="AK12" s="16"/>
      <c r="AL12" s="16"/>
      <c r="AM12" s="16"/>
      <c r="AN12" s="16"/>
      <c r="AO12" s="16"/>
      <c r="AP12" s="16"/>
      <c r="AQ12" s="16" t="s">
        <v>121</v>
      </c>
      <c r="AR12" s="16" t="s">
        <v>121</v>
      </c>
      <c r="AS12" s="16"/>
      <c r="AT12" s="16"/>
      <c r="AU12" s="16"/>
      <c r="AV12" s="16" t="s">
        <v>121</v>
      </c>
      <c r="AW12" s="16"/>
      <c r="AX12" s="16"/>
      <c r="AY12" s="16" t="s">
        <v>121</v>
      </c>
      <c r="AZ12" s="17" t="s">
        <v>135</v>
      </c>
    </row>
    <row r="13" spans="1:52" ht="39" customHeight="1" x14ac:dyDescent="0.4">
      <c r="A13" s="13">
        <v>11</v>
      </c>
      <c r="B13" s="14">
        <v>45959</v>
      </c>
      <c r="C13" s="44" t="str">
        <f>HYPERLINK(D13,"昭和医科大学病院")</f>
        <v>昭和医科大学病院</v>
      </c>
      <c r="D13" s="38" t="s">
        <v>136</v>
      </c>
      <c r="E13" s="38" t="str">
        <f t="shared" si="0"/>
        <v>昭和医科大学病院</v>
      </c>
      <c r="F13" s="13">
        <v>815</v>
      </c>
      <c r="G13" s="16"/>
      <c r="H13" s="16"/>
      <c r="I13" s="16" t="s">
        <v>121</v>
      </c>
      <c r="J13" s="16"/>
      <c r="K13" s="16" t="s">
        <v>121</v>
      </c>
      <c r="L13" s="16"/>
      <c r="M13" s="16"/>
      <c r="N13" s="16" t="s">
        <v>121</v>
      </c>
      <c r="O13" s="16"/>
      <c r="P13" s="16" t="s">
        <v>121</v>
      </c>
      <c r="Q13" s="16"/>
      <c r="R13" s="16" t="s">
        <v>121</v>
      </c>
      <c r="S13" s="16"/>
      <c r="T13" s="16" t="s">
        <v>121</v>
      </c>
      <c r="U13" s="16" t="s">
        <v>121</v>
      </c>
      <c r="V13" s="16" t="s">
        <v>121</v>
      </c>
      <c r="W13" s="16"/>
      <c r="X13" s="16"/>
      <c r="Y13" s="16"/>
      <c r="Z13" s="16"/>
      <c r="AA13" s="16"/>
      <c r="AB13" s="16"/>
      <c r="AC13" s="16"/>
      <c r="AD13" s="16"/>
      <c r="AE13" s="16" t="s">
        <v>121</v>
      </c>
      <c r="AF13" s="16"/>
      <c r="AG13" s="16"/>
      <c r="AH13" s="16"/>
      <c r="AI13" s="16"/>
      <c r="AJ13" s="16"/>
      <c r="AK13" s="16"/>
      <c r="AL13" s="16"/>
      <c r="AM13" s="16"/>
      <c r="AN13" s="16"/>
      <c r="AO13" s="16"/>
      <c r="AP13" s="16"/>
      <c r="AQ13" s="16"/>
      <c r="AR13" s="16"/>
      <c r="AS13" s="16"/>
      <c r="AT13" s="16"/>
      <c r="AU13" s="16"/>
      <c r="AV13" s="16"/>
      <c r="AW13" s="16"/>
      <c r="AX13" s="16"/>
      <c r="AY13" s="16" t="s">
        <v>121</v>
      </c>
      <c r="AZ13" s="17" t="s">
        <v>137</v>
      </c>
    </row>
    <row r="14" spans="1:52" ht="39" customHeight="1" x14ac:dyDescent="0.4">
      <c r="A14" s="13">
        <v>12</v>
      </c>
      <c r="B14" s="14">
        <v>45959</v>
      </c>
      <c r="C14" s="44" t="str">
        <f>HYPERLINK(D14,"国立病院機構九州医療センター")</f>
        <v>国立病院機構九州医療センター</v>
      </c>
      <c r="D14" s="38" t="s">
        <v>138</v>
      </c>
      <c r="E14" s="38" t="str">
        <f t="shared" si="0"/>
        <v>国立病院機構九州医療センター</v>
      </c>
      <c r="F14" s="13">
        <v>702</v>
      </c>
      <c r="G14" s="16" t="s">
        <v>121</v>
      </c>
      <c r="H14" s="16"/>
      <c r="I14" s="16" t="s">
        <v>121</v>
      </c>
      <c r="J14" s="16"/>
      <c r="K14" s="16"/>
      <c r="L14" s="16"/>
      <c r="M14" s="16"/>
      <c r="N14" s="16"/>
      <c r="O14" s="16"/>
      <c r="P14" s="16" t="s">
        <v>121</v>
      </c>
      <c r="Q14" s="16"/>
      <c r="R14" s="16" t="s">
        <v>121</v>
      </c>
      <c r="S14" s="16" t="s">
        <v>121</v>
      </c>
      <c r="T14" s="16"/>
      <c r="U14" s="16"/>
      <c r="V14" s="16"/>
      <c r="W14" s="16"/>
      <c r="X14" s="16"/>
      <c r="Y14" s="16"/>
      <c r="Z14" s="16" t="s">
        <v>121</v>
      </c>
      <c r="AA14" s="16"/>
      <c r="AB14" s="16"/>
      <c r="AC14" s="16"/>
      <c r="AD14" s="16"/>
      <c r="AE14" s="16"/>
      <c r="AF14" s="16"/>
      <c r="AG14" s="16"/>
      <c r="AH14" s="16" t="s">
        <v>121</v>
      </c>
      <c r="AI14" s="16"/>
      <c r="AJ14" s="16" t="s">
        <v>121</v>
      </c>
      <c r="AK14" s="16"/>
      <c r="AL14" s="16"/>
      <c r="AM14" s="16"/>
      <c r="AN14" s="16"/>
      <c r="AO14" s="16"/>
      <c r="AP14" s="16"/>
      <c r="AQ14" s="16"/>
      <c r="AR14" s="16"/>
      <c r="AS14" s="16"/>
      <c r="AT14" s="16"/>
      <c r="AU14" s="16"/>
      <c r="AV14" s="16"/>
      <c r="AW14" s="16" t="s">
        <v>121</v>
      </c>
      <c r="AX14" s="16"/>
      <c r="AY14" s="16" t="s">
        <v>121</v>
      </c>
      <c r="AZ14" s="17" t="s">
        <v>139</v>
      </c>
    </row>
    <row r="15" spans="1:52" ht="39" customHeight="1" x14ac:dyDescent="0.4">
      <c r="A15" s="13">
        <v>13</v>
      </c>
      <c r="B15" s="14">
        <v>45978</v>
      </c>
      <c r="C15" s="44" t="str">
        <f>HYPERLINK(D15,"公益財団法人脳血管研究所 美原記念病院")</f>
        <v>公益財団法人脳血管研究所 美原記念病院</v>
      </c>
      <c r="D15" s="38" t="s">
        <v>140</v>
      </c>
      <c r="E15" s="38" t="str">
        <f t="shared" si="0"/>
        <v>公益財団法人脳血管研究所 美原記念病院</v>
      </c>
      <c r="F15" s="13">
        <v>189</v>
      </c>
      <c r="G15" s="16" t="s">
        <v>121</v>
      </c>
      <c r="H15" s="16"/>
      <c r="I15" s="16"/>
      <c r="J15" s="16" t="s">
        <v>121</v>
      </c>
      <c r="K15" s="16" t="s">
        <v>121</v>
      </c>
      <c r="L15" s="16"/>
      <c r="M15" s="16"/>
      <c r="N15" s="16" t="s">
        <v>121</v>
      </c>
      <c r="O15" s="16"/>
      <c r="P15" s="16"/>
      <c r="Q15" s="16"/>
      <c r="R15" s="16"/>
      <c r="S15" s="16" t="s">
        <v>121</v>
      </c>
      <c r="T15" s="16"/>
      <c r="U15" s="16"/>
      <c r="V15" s="16"/>
      <c r="W15" s="16"/>
      <c r="X15" s="16"/>
      <c r="Y15" s="16"/>
      <c r="Z15" s="16"/>
      <c r="AA15" s="16"/>
      <c r="AB15" s="16"/>
      <c r="AC15" s="16"/>
      <c r="AD15" s="16"/>
      <c r="AE15" s="16"/>
      <c r="AF15" s="16"/>
      <c r="AG15" s="16"/>
      <c r="AH15" s="16"/>
      <c r="AI15" s="16"/>
      <c r="AJ15" s="16" t="s">
        <v>121</v>
      </c>
      <c r="AK15" s="16"/>
      <c r="AL15" s="16"/>
      <c r="AM15" s="16"/>
      <c r="AN15" s="16"/>
      <c r="AO15" s="16" t="s">
        <v>121</v>
      </c>
      <c r="AP15" s="16"/>
      <c r="AQ15" s="16"/>
      <c r="AR15" s="16" t="s">
        <v>121</v>
      </c>
      <c r="AS15" s="16"/>
      <c r="AT15" s="16"/>
      <c r="AU15" s="16"/>
      <c r="AV15" s="16"/>
      <c r="AW15" s="16"/>
      <c r="AX15" s="16" t="s">
        <v>121</v>
      </c>
      <c r="AY15" s="16" t="s">
        <v>121</v>
      </c>
      <c r="AZ15" s="17" t="s">
        <v>141</v>
      </c>
    </row>
    <row r="16" spans="1:52" ht="39" customHeight="1" x14ac:dyDescent="0.4">
      <c r="A16" s="13">
        <v>14</v>
      </c>
      <c r="B16" s="14">
        <v>45978</v>
      </c>
      <c r="C16" s="44" t="str">
        <f>HYPERLINK(D16,"公益財団法人宮城厚生協会坂総合病院")</f>
        <v>公益財団法人宮城厚生協会坂総合病院</v>
      </c>
      <c r="D16" s="38" t="s">
        <v>142</v>
      </c>
      <c r="E16" s="38" t="str">
        <f>HYPERLINK(D16,C16)</f>
        <v>公益財団法人宮城厚生協会坂総合病院</v>
      </c>
      <c r="F16" s="13">
        <v>357</v>
      </c>
      <c r="G16" s="16" t="s">
        <v>121</v>
      </c>
      <c r="H16" s="16" t="s">
        <v>121</v>
      </c>
      <c r="I16" s="16" t="s">
        <v>121</v>
      </c>
      <c r="J16" s="16"/>
      <c r="K16" s="16"/>
      <c r="L16" s="16"/>
      <c r="M16" s="16"/>
      <c r="N16" s="16" t="s">
        <v>121</v>
      </c>
      <c r="O16" s="16"/>
      <c r="P16" s="16"/>
      <c r="Q16" s="16" t="s">
        <v>121</v>
      </c>
      <c r="R16" s="16" t="s">
        <v>121</v>
      </c>
      <c r="S16" s="16"/>
      <c r="T16" s="16" t="s">
        <v>121</v>
      </c>
      <c r="U16" s="16"/>
      <c r="V16" s="16"/>
      <c r="W16" s="16"/>
      <c r="X16" s="16"/>
      <c r="Y16" s="16"/>
      <c r="Z16" s="16"/>
      <c r="AA16" s="16" t="s">
        <v>121</v>
      </c>
      <c r="AB16" s="16"/>
      <c r="AC16" s="16"/>
      <c r="AD16" s="16"/>
      <c r="AE16" s="16"/>
      <c r="AF16" s="16"/>
      <c r="AG16" s="16"/>
      <c r="AH16" s="16" t="s">
        <v>121</v>
      </c>
      <c r="AI16" s="16" t="s">
        <v>121</v>
      </c>
      <c r="AJ16" s="16"/>
      <c r="AK16" s="16"/>
      <c r="AL16" s="16" t="s">
        <v>121</v>
      </c>
      <c r="AM16" s="16"/>
      <c r="AN16" s="16"/>
      <c r="AO16" s="16"/>
      <c r="AP16" s="16" t="s">
        <v>121</v>
      </c>
      <c r="AQ16" s="16"/>
      <c r="AR16" s="16" t="s">
        <v>121</v>
      </c>
      <c r="AS16" s="16"/>
      <c r="AT16" s="16"/>
      <c r="AU16" s="16"/>
      <c r="AV16" s="16"/>
      <c r="AW16" s="16"/>
      <c r="AX16" s="16"/>
      <c r="AY16" s="16" t="s">
        <v>121</v>
      </c>
      <c r="AZ16" s="17" t="s">
        <v>143</v>
      </c>
    </row>
    <row r="17" spans="1:52" ht="39" customHeight="1" x14ac:dyDescent="0.4">
      <c r="A17" s="13">
        <v>15</v>
      </c>
      <c r="B17" s="14">
        <v>45986</v>
      </c>
      <c r="C17" s="44" t="str">
        <f>HYPERLINK(D17,"社会福祉法人恩賜財団 済生会滋賀県病院")</f>
        <v>社会福祉法人恩賜財団 済生会滋賀県病院</v>
      </c>
      <c r="D17" s="38" t="s">
        <v>144</v>
      </c>
      <c r="E17" s="38" t="str">
        <f t="shared" si="0"/>
        <v>社会福祉法人恩賜財団 済生会滋賀県病院</v>
      </c>
      <c r="F17" s="13">
        <v>393</v>
      </c>
      <c r="G17" s="16" t="s">
        <v>121</v>
      </c>
      <c r="H17" s="16"/>
      <c r="I17" s="16"/>
      <c r="J17" s="16"/>
      <c r="K17" s="16"/>
      <c r="L17" s="16"/>
      <c r="M17" s="16"/>
      <c r="N17" s="16" t="s">
        <v>121</v>
      </c>
      <c r="O17" s="16"/>
      <c r="P17" s="16" t="s">
        <v>121</v>
      </c>
      <c r="Q17" s="16"/>
      <c r="R17" s="16" t="s">
        <v>121</v>
      </c>
      <c r="S17" s="16" t="s">
        <v>121</v>
      </c>
      <c r="T17" s="16"/>
      <c r="U17" s="16"/>
      <c r="V17" s="16" t="s">
        <v>121</v>
      </c>
      <c r="W17" s="16"/>
      <c r="X17" s="16"/>
      <c r="Y17" s="16"/>
      <c r="Z17" s="16"/>
      <c r="AA17" s="16"/>
      <c r="AB17" s="16"/>
      <c r="AC17" s="16"/>
      <c r="AD17" s="16"/>
      <c r="AE17" s="16" t="s">
        <v>121</v>
      </c>
      <c r="AF17" s="16"/>
      <c r="AG17" s="16"/>
      <c r="AH17" s="16" t="s">
        <v>121</v>
      </c>
      <c r="AI17" s="16"/>
      <c r="AJ17" s="16"/>
      <c r="AK17" s="16"/>
      <c r="AL17" s="16"/>
      <c r="AM17" s="16"/>
      <c r="AN17" s="16"/>
      <c r="AO17" s="16"/>
      <c r="AP17" s="16" t="s">
        <v>121</v>
      </c>
      <c r="AQ17" s="16" t="s">
        <v>121</v>
      </c>
      <c r="AR17" s="16"/>
      <c r="AS17" s="16"/>
      <c r="AT17" s="16"/>
      <c r="AU17" s="16"/>
      <c r="AV17" s="16"/>
      <c r="AW17" s="16"/>
      <c r="AX17" s="16"/>
      <c r="AY17" s="16" t="s">
        <v>121</v>
      </c>
      <c r="AZ17" s="17" t="s">
        <v>145</v>
      </c>
    </row>
    <row r="18" spans="1:52" ht="39" customHeight="1" x14ac:dyDescent="0.4">
      <c r="A18" s="13">
        <v>16</v>
      </c>
      <c r="B18" s="14">
        <v>45986</v>
      </c>
      <c r="C18" s="44" t="str">
        <f>HYPERLINK(D18,"日本赤十字社長崎原爆病院")</f>
        <v>日本赤十字社長崎原爆病院</v>
      </c>
      <c r="D18" s="38" t="s">
        <v>146</v>
      </c>
      <c r="E18" s="38" t="str">
        <f t="shared" si="0"/>
        <v>日本赤十字社長崎原爆病院</v>
      </c>
      <c r="F18" s="13">
        <v>315</v>
      </c>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t="s">
        <v>121</v>
      </c>
      <c r="AS18" s="16"/>
      <c r="AT18" s="16" t="s">
        <v>121</v>
      </c>
      <c r="AU18" s="16" t="s">
        <v>121</v>
      </c>
      <c r="AV18" s="16"/>
      <c r="AW18" s="16"/>
      <c r="AX18" s="16"/>
      <c r="AY18" s="17"/>
      <c r="AZ18" s="17"/>
    </row>
    <row r="19" spans="1:52" ht="39" customHeight="1" x14ac:dyDescent="0.4">
      <c r="A19" s="13">
        <v>17</v>
      </c>
      <c r="B19" s="14">
        <v>46007</v>
      </c>
      <c r="C19" s="44" t="str">
        <f>HYPERLINK(D19,"藤田医科大学病院")</f>
        <v>藤田医科大学病院</v>
      </c>
      <c r="D19" s="38" t="s">
        <v>147</v>
      </c>
      <c r="E19" s="38" t="str">
        <f t="shared" si="0"/>
        <v>藤田医科大学病院</v>
      </c>
      <c r="F19" s="13">
        <v>1376</v>
      </c>
      <c r="G19" s="16" t="s">
        <v>121</v>
      </c>
      <c r="H19" s="16"/>
      <c r="I19" s="16"/>
      <c r="J19" s="16"/>
      <c r="K19" s="16"/>
      <c r="L19" s="16"/>
      <c r="M19" s="16"/>
      <c r="N19" s="16"/>
      <c r="O19" s="16"/>
      <c r="P19" s="16" t="s">
        <v>121</v>
      </c>
      <c r="Q19" s="16" t="s">
        <v>121</v>
      </c>
      <c r="R19" s="16" t="s">
        <v>121</v>
      </c>
      <c r="S19" s="16" t="s">
        <v>121</v>
      </c>
      <c r="T19" s="16" t="s">
        <v>121</v>
      </c>
      <c r="U19" s="16"/>
      <c r="V19" s="16"/>
      <c r="W19" s="16"/>
      <c r="X19" s="16"/>
      <c r="Y19" s="16"/>
      <c r="Z19" s="16" t="s">
        <v>121</v>
      </c>
      <c r="AA19" s="16" t="s">
        <v>121</v>
      </c>
      <c r="AB19" s="16" t="s">
        <v>121</v>
      </c>
      <c r="AC19" s="16"/>
      <c r="AD19" s="16"/>
      <c r="AE19" s="16"/>
      <c r="AF19" s="16"/>
      <c r="AG19" s="16"/>
      <c r="AH19" s="16"/>
      <c r="AI19" s="16"/>
      <c r="AJ19" s="16"/>
      <c r="AK19" s="16"/>
      <c r="AL19" s="16"/>
      <c r="AM19" s="16"/>
      <c r="AN19" s="16"/>
      <c r="AO19" s="16"/>
      <c r="AP19" s="16"/>
      <c r="AQ19" s="16" t="s">
        <v>121</v>
      </c>
      <c r="AR19" s="16"/>
      <c r="AS19" s="16" t="s">
        <v>121</v>
      </c>
      <c r="AT19" s="16"/>
      <c r="AU19" s="16"/>
      <c r="AV19" s="16"/>
      <c r="AW19" s="16"/>
      <c r="AX19" s="16"/>
      <c r="AY19" s="16" t="s">
        <v>121</v>
      </c>
      <c r="AZ19" s="17" t="s">
        <v>148</v>
      </c>
    </row>
    <row r="20" spans="1:52" ht="39" customHeight="1" x14ac:dyDescent="0.4">
      <c r="A20" s="13">
        <v>18</v>
      </c>
      <c r="B20" s="14">
        <v>46007</v>
      </c>
      <c r="C20" s="44" t="str">
        <f>HYPERLINK(D20,"中津市立中津市民病院")</f>
        <v>中津市立中津市民病院</v>
      </c>
      <c r="D20" s="38" t="s">
        <v>149</v>
      </c>
      <c r="E20" s="38" t="str">
        <f t="shared" si="0"/>
        <v>中津市立中津市民病院</v>
      </c>
      <c r="F20" s="13">
        <v>250</v>
      </c>
      <c r="G20" s="16" t="s">
        <v>121</v>
      </c>
      <c r="H20" s="16" t="s">
        <v>121</v>
      </c>
      <c r="I20" s="16" t="s">
        <v>121</v>
      </c>
      <c r="J20" s="16"/>
      <c r="K20" s="16"/>
      <c r="L20" s="16"/>
      <c r="M20" s="16"/>
      <c r="N20" s="16" t="s">
        <v>121</v>
      </c>
      <c r="O20" s="16"/>
      <c r="P20" s="16"/>
      <c r="Q20" s="16"/>
      <c r="R20" s="16"/>
      <c r="S20" s="16" t="s">
        <v>121</v>
      </c>
      <c r="T20" s="16"/>
      <c r="U20" s="16"/>
      <c r="V20" s="16" t="s">
        <v>121</v>
      </c>
      <c r="W20" s="16"/>
      <c r="X20" s="16" t="s">
        <v>121</v>
      </c>
      <c r="Y20" s="16"/>
      <c r="Z20" s="16"/>
      <c r="AA20" s="16"/>
      <c r="AB20" s="16"/>
      <c r="AC20" s="16"/>
      <c r="AD20" s="16"/>
      <c r="AE20" s="16"/>
      <c r="AF20" s="16"/>
      <c r="AG20" s="16" t="s">
        <v>121</v>
      </c>
      <c r="AH20" s="16"/>
      <c r="AI20" s="16"/>
      <c r="AJ20" s="16" t="s">
        <v>121</v>
      </c>
      <c r="AK20" s="16"/>
      <c r="AL20" s="16"/>
      <c r="AM20" s="16"/>
      <c r="AN20" s="16"/>
      <c r="AO20" s="16"/>
      <c r="AP20" s="16" t="s">
        <v>121</v>
      </c>
      <c r="AQ20" s="16"/>
      <c r="AR20" s="16"/>
      <c r="AS20" s="16"/>
      <c r="AT20" s="16"/>
      <c r="AU20" s="16"/>
      <c r="AV20" s="16"/>
      <c r="AW20" s="16"/>
      <c r="AX20" s="16" t="s">
        <v>121</v>
      </c>
      <c r="AY20" s="16" t="s">
        <v>121</v>
      </c>
      <c r="AZ20" s="17" t="s">
        <v>150</v>
      </c>
    </row>
    <row r="21" spans="1:52" ht="39" customHeight="1" x14ac:dyDescent="0.4">
      <c r="A21" s="13">
        <v>19</v>
      </c>
      <c r="B21" s="14">
        <v>46036</v>
      </c>
      <c r="C21" s="44" t="str">
        <f>HYPERLINK(D21,"名寄市立総合病院")</f>
        <v>名寄市立総合病院</v>
      </c>
      <c r="D21" s="38" t="s">
        <v>151</v>
      </c>
      <c r="E21" s="38" t="str">
        <f t="shared" si="0"/>
        <v>名寄市立総合病院</v>
      </c>
      <c r="F21" s="13">
        <v>349</v>
      </c>
      <c r="G21" s="16" t="s">
        <v>121</v>
      </c>
      <c r="H21" s="16"/>
      <c r="I21" s="16" t="s">
        <v>121</v>
      </c>
      <c r="J21" s="16" t="s">
        <v>121</v>
      </c>
      <c r="K21" s="16"/>
      <c r="L21" s="16"/>
      <c r="M21" s="16"/>
      <c r="N21" s="16" t="s">
        <v>121</v>
      </c>
      <c r="O21" s="16"/>
      <c r="P21" s="16" t="s">
        <v>121</v>
      </c>
      <c r="Q21" s="16"/>
      <c r="R21" s="16" t="s">
        <v>121</v>
      </c>
      <c r="S21" s="16"/>
      <c r="T21" s="16"/>
      <c r="U21" s="16"/>
      <c r="V21" s="16"/>
      <c r="W21" s="16"/>
      <c r="X21" s="16"/>
      <c r="Y21" s="16"/>
      <c r="Z21" s="16"/>
      <c r="AA21" s="16"/>
      <c r="AB21" s="16"/>
      <c r="AC21" s="16"/>
      <c r="AD21" s="16"/>
      <c r="AE21" s="16"/>
      <c r="AF21" s="16"/>
      <c r="AG21" s="16"/>
      <c r="AH21" s="16"/>
      <c r="AI21" s="16"/>
      <c r="AJ21" s="16"/>
      <c r="AK21" s="16" t="s">
        <v>121</v>
      </c>
      <c r="AL21" s="16" t="s">
        <v>121</v>
      </c>
      <c r="AM21" s="16"/>
      <c r="AN21" s="16"/>
      <c r="AO21" s="16"/>
      <c r="AP21" s="16"/>
      <c r="AQ21" s="16"/>
      <c r="AR21" s="16"/>
      <c r="AS21" s="16"/>
      <c r="AT21" s="16"/>
      <c r="AU21" s="16"/>
      <c r="AV21" s="16"/>
      <c r="AW21" s="16"/>
      <c r="AX21" s="16"/>
      <c r="AY21" s="16" t="s">
        <v>121</v>
      </c>
      <c r="AZ21" s="17" t="s">
        <v>152</v>
      </c>
    </row>
    <row r="22" spans="1:52" ht="39" customHeight="1" x14ac:dyDescent="0.4">
      <c r="A22" s="13">
        <v>20</v>
      </c>
      <c r="B22" s="14">
        <v>46036</v>
      </c>
      <c r="C22" s="44" t="str">
        <f>HYPERLINK(D22,"佐賀県医療センター好生館")</f>
        <v>佐賀県医療センター好生館</v>
      </c>
      <c r="D22" s="38" t="s">
        <v>153</v>
      </c>
      <c r="E22" s="38" t="str">
        <f t="shared" si="0"/>
        <v>佐賀県医療センター好生館</v>
      </c>
      <c r="F22" s="13">
        <v>450</v>
      </c>
      <c r="G22" s="16" t="s">
        <v>121</v>
      </c>
      <c r="H22" s="16"/>
      <c r="I22" s="16" t="s">
        <v>121</v>
      </c>
      <c r="J22" s="16"/>
      <c r="K22" s="16"/>
      <c r="L22" s="16"/>
      <c r="M22" s="16"/>
      <c r="N22" s="16" t="s">
        <v>121</v>
      </c>
      <c r="O22" s="16"/>
      <c r="P22" s="16" t="s">
        <v>121</v>
      </c>
      <c r="Q22" s="16" t="s">
        <v>121</v>
      </c>
      <c r="R22" s="16" t="s">
        <v>121</v>
      </c>
      <c r="S22" s="16"/>
      <c r="T22" s="16" t="s">
        <v>121</v>
      </c>
      <c r="U22" s="16"/>
      <c r="V22" s="16"/>
      <c r="W22" s="16"/>
      <c r="X22" s="16"/>
      <c r="Y22" s="16"/>
      <c r="Z22" s="16" t="s">
        <v>121</v>
      </c>
      <c r="AA22" s="16" t="s">
        <v>121</v>
      </c>
      <c r="AB22" s="16"/>
      <c r="AC22" s="16"/>
      <c r="AD22" s="16"/>
      <c r="AE22" s="16"/>
      <c r="AF22" s="16" t="s">
        <v>121</v>
      </c>
      <c r="AG22" s="16"/>
      <c r="AH22" s="16"/>
      <c r="AI22" s="16"/>
      <c r="AJ22" s="16"/>
      <c r="AK22" s="16"/>
      <c r="AL22" s="16" t="s">
        <v>121</v>
      </c>
      <c r="AM22" s="16"/>
      <c r="AN22" s="16"/>
      <c r="AO22" s="16"/>
      <c r="AP22" s="16" t="s">
        <v>121</v>
      </c>
      <c r="AQ22" s="16" t="s">
        <v>121</v>
      </c>
      <c r="AR22" s="16"/>
      <c r="AS22" s="16"/>
      <c r="AT22" s="16"/>
      <c r="AU22" s="16"/>
      <c r="AV22" s="16"/>
      <c r="AW22" s="16"/>
      <c r="AX22" s="16"/>
      <c r="AY22" s="16" t="s">
        <v>121</v>
      </c>
      <c r="AZ22" s="17" t="s">
        <v>154</v>
      </c>
    </row>
    <row r="23" spans="1:52" ht="39" customHeight="1" x14ac:dyDescent="0.4">
      <c r="A23" s="13">
        <v>21</v>
      </c>
      <c r="B23" s="14">
        <v>46052</v>
      </c>
      <c r="C23" s="44" t="str">
        <f>HYPERLINK(D23,"国立がん研究センター東病院")</f>
        <v>国立がん研究センター東病院</v>
      </c>
      <c r="D23" s="38" t="s">
        <v>155</v>
      </c>
      <c r="E23" s="38" t="str">
        <f t="shared" si="0"/>
        <v>国立がん研究センター東病院</v>
      </c>
      <c r="F23" s="13">
        <v>427</v>
      </c>
      <c r="G23" s="16"/>
      <c r="H23" s="16"/>
      <c r="I23" s="16" t="s">
        <v>121</v>
      </c>
      <c r="J23" s="16"/>
      <c r="K23" s="16"/>
      <c r="L23" s="16"/>
      <c r="M23" s="16"/>
      <c r="N23" s="16" t="s">
        <v>121</v>
      </c>
      <c r="O23" s="16" t="s">
        <v>121</v>
      </c>
      <c r="P23" s="16" t="s">
        <v>121</v>
      </c>
      <c r="Q23" s="16" t="s">
        <v>121</v>
      </c>
      <c r="R23" s="16" t="s">
        <v>121</v>
      </c>
      <c r="S23" s="16"/>
      <c r="T23" s="16" t="s">
        <v>121</v>
      </c>
      <c r="U23" s="16"/>
      <c r="V23" s="16"/>
      <c r="W23" s="16"/>
      <c r="X23" s="16"/>
      <c r="Y23" s="16"/>
      <c r="Z23" s="16" t="s">
        <v>121</v>
      </c>
      <c r="AA23" s="16"/>
      <c r="AB23" s="16"/>
      <c r="AC23" s="16"/>
      <c r="AD23" s="16"/>
      <c r="AE23" s="16"/>
      <c r="AF23" s="16"/>
      <c r="AG23" s="16"/>
      <c r="AH23" s="16"/>
      <c r="AI23" s="16"/>
      <c r="AJ23" s="16"/>
      <c r="AK23" s="16" t="s">
        <v>121</v>
      </c>
      <c r="AL23" s="16"/>
      <c r="AM23" s="16"/>
      <c r="AN23" s="16"/>
      <c r="AO23" s="16"/>
      <c r="AP23" s="16"/>
      <c r="AQ23" s="16"/>
      <c r="AR23" s="16"/>
      <c r="AS23" s="16"/>
      <c r="AT23" s="16"/>
      <c r="AU23" s="16"/>
      <c r="AV23" s="16" t="s">
        <v>121</v>
      </c>
      <c r="AW23" s="16"/>
      <c r="AX23" s="16"/>
      <c r="AY23" s="16" t="s">
        <v>121</v>
      </c>
      <c r="AZ23" s="17" t="s">
        <v>156</v>
      </c>
    </row>
    <row r="24" spans="1:52" ht="39" customHeight="1" x14ac:dyDescent="0.4">
      <c r="A24" s="13">
        <v>22</v>
      </c>
      <c r="B24" s="14">
        <v>46052</v>
      </c>
      <c r="C24" s="44" t="str">
        <f>HYPERLINK(D24,"八戸市立市民病院")</f>
        <v>八戸市立市民病院</v>
      </c>
      <c r="D24" s="38" t="s">
        <v>157</v>
      </c>
      <c r="E24" s="38" t="str">
        <f>HYPERLINK(D24,C24)</f>
        <v>八戸市立市民病院</v>
      </c>
      <c r="F24" s="13">
        <v>608</v>
      </c>
      <c r="G24" s="16" t="s">
        <v>121</v>
      </c>
      <c r="H24" s="16"/>
      <c r="I24" s="16"/>
      <c r="J24" s="16"/>
      <c r="K24" s="16"/>
      <c r="L24" s="16"/>
      <c r="M24" s="16"/>
      <c r="N24" s="16" t="s">
        <v>121</v>
      </c>
      <c r="O24" s="16"/>
      <c r="P24" s="16" t="s">
        <v>121</v>
      </c>
      <c r="Q24" s="16"/>
      <c r="R24" s="16" t="s">
        <v>121</v>
      </c>
      <c r="S24" s="16" t="s">
        <v>121</v>
      </c>
      <c r="T24" s="16"/>
      <c r="U24" s="16"/>
      <c r="V24" s="16"/>
      <c r="W24" s="16"/>
      <c r="X24" s="16"/>
      <c r="Y24" s="16"/>
      <c r="Z24" s="16"/>
      <c r="AA24" s="16"/>
      <c r="AB24" s="16" t="s">
        <v>121</v>
      </c>
      <c r="AC24" s="16" t="s">
        <v>121</v>
      </c>
      <c r="AD24" s="16"/>
      <c r="AE24" s="16"/>
      <c r="AF24" s="16"/>
      <c r="AG24" s="16"/>
      <c r="AH24" s="16" t="s">
        <v>121</v>
      </c>
      <c r="AI24" s="16"/>
      <c r="AJ24" s="16"/>
      <c r="AK24" s="16"/>
      <c r="AL24" s="16"/>
      <c r="AM24" s="16"/>
      <c r="AN24" s="16"/>
      <c r="AO24" s="16"/>
      <c r="AP24" s="16"/>
      <c r="AQ24" s="16"/>
      <c r="AR24" s="16"/>
      <c r="AS24" s="16"/>
      <c r="AT24" s="16"/>
      <c r="AU24" s="16" t="s">
        <v>121</v>
      </c>
      <c r="AV24" s="16"/>
      <c r="AW24" s="16"/>
      <c r="AX24" s="16"/>
      <c r="AY24" s="16" t="s">
        <v>121</v>
      </c>
      <c r="AZ24" s="17" t="s">
        <v>158</v>
      </c>
    </row>
    <row r="25" spans="1:52" ht="39" customHeight="1" x14ac:dyDescent="0.4">
      <c r="A25" s="13">
        <v>23</v>
      </c>
      <c r="B25" s="14">
        <v>46066</v>
      </c>
      <c r="C25" s="44" t="str">
        <f>HYPERLINK(D25,"国立病院機構呉医療センター")</f>
        <v>国立病院機構呉医療センター</v>
      </c>
      <c r="D25" s="38" t="s">
        <v>159</v>
      </c>
      <c r="E25" s="38" t="str">
        <f t="shared" si="0"/>
        <v>国立病院機構呉医療センター</v>
      </c>
      <c r="F25" s="13">
        <v>645</v>
      </c>
      <c r="G25" s="16" t="s">
        <v>121</v>
      </c>
      <c r="H25" s="16"/>
      <c r="I25" s="16"/>
      <c r="J25" s="16"/>
      <c r="K25" s="16"/>
      <c r="L25" s="16"/>
      <c r="M25" s="16" t="s">
        <v>121</v>
      </c>
      <c r="N25" s="16" t="s">
        <v>121</v>
      </c>
      <c r="O25" s="16"/>
      <c r="P25" s="16" t="s">
        <v>121</v>
      </c>
      <c r="Q25" s="16"/>
      <c r="R25" s="16" t="s">
        <v>121</v>
      </c>
      <c r="S25" s="16"/>
      <c r="T25" s="16"/>
      <c r="U25" s="16" t="s">
        <v>121</v>
      </c>
      <c r="V25" s="16"/>
      <c r="W25" s="16"/>
      <c r="X25" s="16"/>
      <c r="Y25" s="16"/>
      <c r="Z25" s="16" t="s">
        <v>121</v>
      </c>
      <c r="AA25" s="16"/>
      <c r="AB25" s="16"/>
      <c r="AC25" s="16"/>
      <c r="AD25" s="16"/>
      <c r="AE25" s="16"/>
      <c r="AF25" s="16"/>
      <c r="AG25" s="16"/>
      <c r="AH25" s="16"/>
      <c r="AI25" s="16"/>
      <c r="AJ25" s="16"/>
      <c r="AK25" s="16"/>
      <c r="AL25" s="16"/>
      <c r="AM25" s="16"/>
      <c r="AN25" s="16"/>
      <c r="AO25" s="16" t="s">
        <v>121</v>
      </c>
      <c r="AP25" s="16"/>
      <c r="AQ25" s="16" t="s">
        <v>121</v>
      </c>
      <c r="AR25" s="16" t="s">
        <v>121</v>
      </c>
      <c r="AS25" s="16"/>
      <c r="AT25" s="16"/>
      <c r="AU25" s="16"/>
      <c r="AV25" s="16"/>
      <c r="AW25" s="16"/>
      <c r="AX25" s="16"/>
      <c r="AY25" s="16" t="s">
        <v>121</v>
      </c>
      <c r="AZ25" s="17" t="s">
        <v>160</v>
      </c>
    </row>
    <row r="26" spans="1:52" ht="39" customHeight="1" x14ac:dyDescent="0.4">
      <c r="A26" s="13">
        <v>24</v>
      </c>
      <c r="B26" s="14">
        <v>46066</v>
      </c>
      <c r="C26" s="44" t="str">
        <f>HYPERLINK(D26,"川崎医科大学附属病院")</f>
        <v>川崎医科大学附属病院</v>
      </c>
      <c r="D26" s="38" t="s">
        <v>161</v>
      </c>
      <c r="E26" s="38" t="str">
        <f t="shared" si="0"/>
        <v>川崎医科大学附属病院</v>
      </c>
      <c r="F26" s="13">
        <v>1138</v>
      </c>
      <c r="G26" s="16" t="s">
        <v>121</v>
      </c>
      <c r="H26" s="16"/>
      <c r="I26" s="16" t="s">
        <v>121</v>
      </c>
      <c r="J26" s="16"/>
      <c r="K26" s="16" t="s">
        <v>121</v>
      </c>
      <c r="L26" s="16"/>
      <c r="M26" s="16"/>
      <c r="N26" s="16" t="s">
        <v>121</v>
      </c>
      <c r="O26" s="16"/>
      <c r="P26" s="16" t="s">
        <v>121</v>
      </c>
      <c r="Q26" s="16" t="s">
        <v>121</v>
      </c>
      <c r="R26" s="16" t="s">
        <v>121</v>
      </c>
      <c r="S26" s="16"/>
      <c r="T26" s="16"/>
      <c r="U26" s="16"/>
      <c r="V26" s="16" t="s">
        <v>121</v>
      </c>
      <c r="W26" s="16"/>
      <c r="X26" s="16"/>
      <c r="Y26" s="16"/>
      <c r="Z26" s="16" t="s">
        <v>121</v>
      </c>
      <c r="AA26" s="16" t="s">
        <v>121</v>
      </c>
      <c r="AB26" s="16"/>
      <c r="AC26" s="16" t="s">
        <v>121</v>
      </c>
      <c r="AD26" s="16"/>
      <c r="AE26" s="16"/>
      <c r="AF26" s="16"/>
      <c r="AG26" s="16"/>
      <c r="AH26" s="16"/>
      <c r="AI26" s="16"/>
      <c r="AJ26" s="16"/>
      <c r="AK26" s="16" t="s">
        <v>121</v>
      </c>
      <c r="AL26" s="16"/>
      <c r="AM26" s="16"/>
      <c r="AN26" s="16" t="s">
        <v>121</v>
      </c>
      <c r="AO26" s="16"/>
      <c r="AP26" s="16"/>
      <c r="AQ26" s="16"/>
      <c r="AR26" s="16" t="s">
        <v>121</v>
      </c>
      <c r="AS26" s="16"/>
      <c r="AT26" s="16"/>
      <c r="AU26" s="16" t="s">
        <v>121</v>
      </c>
      <c r="AV26" s="16" t="s">
        <v>121</v>
      </c>
      <c r="AW26" s="16"/>
      <c r="AX26" s="16"/>
      <c r="AY26" s="16" t="s">
        <v>121</v>
      </c>
      <c r="AZ26" s="17" t="s">
        <v>162</v>
      </c>
    </row>
  </sheetData>
  <mergeCells count="11">
    <mergeCell ref="AW1:AX1"/>
    <mergeCell ref="G1:M1"/>
    <mergeCell ref="N1:R1"/>
    <mergeCell ref="S1:U1"/>
    <mergeCell ref="AF1:AJ1"/>
    <mergeCell ref="AP1:AQ1"/>
    <mergeCell ref="W1:X1"/>
    <mergeCell ref="Y1:AE1"/>
    <mergeCell ref="AK1:AN1"/>
    <mergeCell ref="AS1:AT1"/>
    <mergeCell ref="AU1:AV1"/>
  </mergeCells>
  <phoneticPr fontId="1"/>
  <hyperlinks>
    <hyperlink ref="D3" r:id="rId1" xr:uid="{4C5BC6CA-F757-46CB-8A36-9F3D52C9A51E}"/>
    <hyperlink ref="D4" r:id="rId2" xr:uid="{055EE793-B08D-477E-9425-852AC0A5B14E}"/>
    <hyperlink ref="D7" r:id="rId3" xr:uid="{EF55C09C-A68D-435F-AF76-1AC1357E8759}"/>
  </hyperlinks>
  <pageMargins left="0.7" right="0.7" top="0.75" bottom="0.75" header="0.3" footer="0.3"/>
  <pageSetup paperSize="9" scale="16"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23d7d3-ce9a-41db-a4cf-7cc1fdffe1e5">
      <Terms xmlns="http://schemas.microsoft.com/office/infopath/2007/PartnerControls"/>
    </lcf76f155ced4ddcb4097134ff3c332f>
    <TaxCatchAll xmlns="c7e31eef-3a65-47fd-82db-22c18aff6fc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FC93745ECB0F74299A3CDEB76E2E88E" ma:contentTypeVersion="26" ma:contentTypeDescription="新しいドキュメントを作成します。" ma:contentTypeScope="" ma:versionID="46d3e491b55ee577601c7af7bae3649a">
  <xsd:schema xmlns:xsd="http://www.w3.org/2001/XMLSchema" xmlns:xs="http://www.w3.org/2001/XMLSchema" xmlns:p="http://schemas.microsoft.com/office/2006/metadata/properties" xmlns:ns2="e123d7d3-ce9a-41db-a4cf-7cc1fdffe1e5" xmlns:ns3="c7e31eef-3a65-47fd-82db-22c18aff6fc7" targetNamespace="http://schemas.microsoft.com/office/2006/metadata/properties" ma:root="true" ma:fieldsID="a2f3c86664c33d369cc718fe92d4b812" ns2:_="" ns3:_="">
    <xsd:import namespace="e123d7d3-ce9a-41db-a4cf-7cc1fdffe1e5"/>
    <xsd:import namespace="c7e31eef-3a65-47fd-82db-22c18aff6fc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23d7d3-ce9a-41db-a4cf-7cc1fdffe1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f1aa27a-2ab9-43e2-8ffd-67b4c00f2a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e31eef-3a65-47fd-82db-22c18aff6fc7"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76012bd0-b643-4b31-9ce8-68e6b2ec4a51}" ma:internalName="TaxCatchAll" ma:showField="CatchAllData" ma:web="c7e31eef-3a65-47fd-82db-22c18aff6f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25ECFA-3DF1-4D57-B10D-4E050D020AAA}">
  <ds:schemaRefs>
    <ds:schemaRef ds:uri="http://schemas.microsoft.com/office/2006/metadata/properties"/>
    <ds:schemaRef ds:uri="http://schemas.microsoft.com/office/infopath/2007/PartnerControls"/>
    <ds:schemaRef ds:uri="50a2ea1a-3698-4e3d-b6fb-dc2c4a851982"/>
    <ds:schemaRef ds:uri="778f07af-35f3-4647-aeb4-c5aef94d4048"/>
  </ds:schemaRefs>
</ds:datastoreItem>
</file>

<file path=customXml/itemProps2.xml><?xml version="1.0" encoding="utf-8"?>
<ds:datastoreItem xmlns:ds="http://schemas.openxmlformats.org/officeDocument/2006/customXml" ds:itemID="{C15A442D-129A-4B4B-A22A-BD9A53B1ADAE}">
  <ds:schemaRefs>
    <ds:schemaRef ds:uri="http://schemas.microsoft.com/sharepoint/v3/contenttype/forms"/>
  </ds:schemaRefs>
</ds:datastoreItem>
</file>

<file path=customXml/itemProps3.xml><?xml version="1.0" encoding="utf-8"?>
<ds:datastoreItem xmlns:ds="http://schemas.openxmlformats.org/officeDocument/2006/customXml" ds:itemID="{EA24EA74-71EA-491A-A871-DF2C4407C939}"/>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一覧表</vt:lpstr>
      <vt:lpstr>検索ツール</vt:lpstr>
      <vt:lpstr>データ</vt:lpstr>
      <vt:lpstr>データ!Print_Area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2026-05-27T01:22:11Z</dcterms:created>
  <dcterms:modified xsi:type="dcterms:W3CDTF">2026-06-02T02:41:16Z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0x0101004FC93745ECB0F74299A3CDEB76E2E88E</vt:lpwstr>
  </property>
</Properties>
</file>